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e/Desktop/"/>
    </mc:Choice>
  </mc:AlternateContent>
  <xr:revisionPtr revIDLastSave="0" documentId="13_ncr:1_{43D4BEA8-600B-8343-9B08-108F732EE566}" xr6:coauthVersionLast="47" xr6:coauthVersionMax="47" xr10:uidLastSave="{00000000-0000-0000-0000-000000000000}"/>
  <bookViews>
    <workbookView xWindow="0" yWindow="0" windowWidth="38400" windowHeight="21600" xr2:uid="{33E8BB51-B0E5-334F-AF3E-CF0AC123B6C6}"/>
  </bookViews>
  <sheets>
    <sheet name="2016-2023 Land Assessments" sheetId="8" r:id="rId1"/>
    <sheet name="Assessed Value Per Acre" sheetId="17" r:id="rId2"/>
    <sheet name="Percentage Change 2016-2023" sheetId="18" r:id="rId3"/>
    <sheet name="Letter &amp; Email to Bernie Haney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7" l="1"/>
  <c r="E26" i="17" s="1"/>
  <c r="B19" i="18"/>
  <c r="C19" i="18"/>
  <c r="C22" i="18" s="1"/>
  <c r="F19" i="18"/>
  <c r="G19" i="18"/>
  <c r="G22" i="18"/>
  <c r="D4" i="17"/>
  <c r="I4" i="17"/>
  <c r="D5" i="17"/>
  <c r="I5" i="17"/>
  <c r="D6" i="17"/>
  <c r="I6" i="17"/>
  <c r="D7" i="17"/>
  <c r="I7" i="17"/>
  <c r="D8" i="17"/>
  <c r="I8" i="17"/>
  <c r="D9" i="17"/>
  <c r="I9" i="17"/>
  <c r="D10" i="17"/>
  <c r="I10" i="17"/>
  <c r="D11" i="17"/>
  <c r="I11" i="17"/>
  <c r="D12" i="17"/>
  <c r="I12" i="17"/>
  <c r="D13" i="17"/>
  <c r="I13" i="17"/>
  <c r="D14" i="17"/>
  <c r="I14" i="17"/>
  <c r="D15" i="17"/>
  <c r="I15" i="17"/>
  <c r="D16" i="17"/>
  <c r="I16" i="17"/>
  <c r="D17" i="17"/>
  <c r="I17" i="17"/>
  <c r="D18" i="17"/>
  <c r="I18" i="17"/>
  <c r="D19" i="17"/>
  <c r="I19" i="17"/>
  <c r="B20" i="17"/>
  <c r="C20" i="17"/>
  <c r="D20" i="17" s="1"/>
  <c r="D22" i="17" s="1"/>
  <c r="E25" i="17" s="1"/>
  <c r="G20" i="17"/>
  <c r="H20" i="17"/>
  <c r="I20" i="17" s="1"/>
  <c r="N32" i="8"/>
  <c r="N27" i="8"/>
  <c r="F260" i="8"/>
  <c r="G260" i="8"/>
  <c r="H260" i="8"/>
  <c r="I260" i="8"/>
  <c r="J260" i="8"/>
  <c r="K260" i="8"/>
  <c r="L260" i="8"/>
  <c r="E260" i="8"/>
  <c r="F256" i="8"/>
  <c r="G256" i="8"/>
  <c r="H256" i="8"/>
  <c r="I256" i="8"/>
  <c r="J256" i="8"/>
  <c r="K256" i="8"/>
  <c r="L256" i="8"/>
  <c r="E256" i="8"/>
  <c r="F252" i="8"/>
  <c r="G252" i="8"/>
  <c r="H252" i="8"/>
  <c r="I252" i="8"/>
  <c r="J252" i="8"/>
  <c r="K252" i="8"/>
  <c r="L252" i="8"/>
  <c r="E252" i="8"/>
  <c r="D25" i="18" l="1"/>
  <c r="E28" i="17"/>
  <c r="M252" i="8"/>
  <c r="I312" i="8"/>
  <c r="F312" i="8"/>
  <c r="F294" i="8" l="1"/>
  <c r="M319" i="8"/>
  <c r="M318" i="8"/>
  <c r="M301" i="8"/>
  <c r="M300" i="8"/>
  <c r="M279" i="8"/>
  <c r="M260" i="8"/>
  <c r="M259" i="8"/>
  <c r="M258" i="8"/>
  <c r="M238" i="8"/>
  <c r="M218" i="8"/>
  <c r="M217" i="8"/>
  <c r="M198" i="8"/>
  <c r="M197" i="8"/>
  <c r="M177" i="8"/>
  <c r="M176" i="8"/>
  <c r="M157" i="8"/>
  <c r="M156" i="8"/>
  <c r="M137" i="8"/>
  <c r="M136" i="8"/>
  <c r="M116" i="8"/>
  <c r="M115" i="8"/>
  <c r="M96" i="8"/>
  <c r="M95" i="8"/>
  <c r="M76" i="8"/>
  <c r="M75" i="8"/>
  <c r="M56" i="8"/>
  <c r="M55" i="8"/>
  <c r="M36" i="8"/>
  <c r="M35" i="8"/>
  <c r="M16" i="8"/>
  <c r="M15" i="8"/>
  <c r="M237" i="8"/>
  <c r="M278" i="8"/>
  <c r="M311" i="8"/>
  <c r="M310" i="8"/>
  <c r="L320" i="8"/>
  <c r="K320" i="8"/>
  <c r="J320" i="8"/>
  <c r="I320" i="8"/>
  <c r="H320" i="8"/>
  <c r="G320" i="8"/>
  <c r="F320" i="8"/>
  <c r="E320" i="8"/>
  <c r="K235" i="8"/>
  <c r="K174" i="8"/>
  <c r="I109" i="8"/>
  <c r="F29" i="8"/>
  <c r="M164" i="8"/>
  <c r="Q171" i="8" s="1"/>
  <c r="L308" i="8"/>
  <c r="L290" i="8"/>
  <c r="L268" i="8"/>
  <c r="L248" i="8"/>
  <c r="L227" i="8"/>
  <c r="L207" i="8"/>
  <c r="L187" i="8"/>
  <c r="L166" i="8"/>
  <c r="L146" i="8"/>
  <c r="L126" i="8"/>
  <c r="L105" i="8"/>
  <c r="L85" i="8"/>
  <c r="L65" i="8"/>
  <c r="L45" i="8"/>
  <c r="L25" i="8"/>
  <c r="L5" i="8"/>
  <c r="E308" i="8"/>
  <c r="E290" i="8"/>
  <c r="E268" i="8"/>
  <c r="E248" i="8"/>
  <c r="E227" i="8"/>
  <c r="M227" i="8" s="1"/>
  <c r="E207" i="8"/>
  <c r="E187" i="8"/>
  <c r="E166" i="8"/>
  <c r="M166" i="8" s="1"/>
  <c r="E146" i="8"/>
  <c r="E126" i="8"/>
  <c r="E105" i="8"/>
  <c r="E85" i="8"/>
  <c r="E65" i="8"/>
  <c r="E45" i="8"/>
  <c r="E25" i="8"/>
  <c r="E5" i="8"/>
  <c r="L316" i="8"/>
  <c r="K316" i="8"/>
  <c r="J316" i="8"/>
  <c r="I316" i="8"/>
  <c r="H316" i="8"/>
  <c r="G316" i="8"/>
  <c r="F316" i="8"/>
  <c r="E316" i="8"/>
  <c r="M315" i="8"/>
  <c r="M314" i="8"/>
  <c r="L312" i="8"/>
  <c r="K312" i="8"/>
  <c r="J312" i="8"/>
  <c r="H312" i="8"/>
  <c r="G312" i="8"/>
  <c r="E312" i="8"/>
  <c r="K308" i="8"/>
  <c r="J308" i="8"/>
  <c r="I308" i="8"/>
  <c r="H308" i="8"/>
  <c r="G308" i="8"/>
  <c r="F308" i="8"/>
  <c r="M307" i="8"/>
  <c r="M306" i="8"/>
  <c r="Q313" i="8" s="1"/>
  <c r="L302" i="8"/>
  <c r="K302" i="8"/>
  <c r="J302" i="8"/>
  <c r="I302" i="8"/>
  <c r="H302" i="8"/>
  <c r="G302" i="8"/>
  <c r="F302" i="8"/>
  <c r="E302" i="8"/>
  <c r="L298" i="8"/>
  <c r="K298" i="8"/>
  <c r="J298" i="8"/>
  <c r="I298" i="8"/>
  <c r="H298" i="8"/>
  <c r="G298" i="8"/>
  <c r="F298" i="8"/>
  <c r="E298" i="8"/>
  <c r="M297" i="8"/>
  <c r="M296" i="8"/>
  <c r="L294" i="8"/>
  <c r="K294" i="8"/>
  <c r="J294" i="8"/>
  <c r="I294" i="8"/>
  <c r="H294" i="8"/>
  <c r="G294" i="8"/>
  <c r="E294" i="8"/>
  <c r="M293" i="8"/>
  <c r="M292" i="8"/>
  <c r="K290" i="8"/>
  <c r="J290" i="8"/>
  <c r="I290" i="8"/>
  <c r="H290" i="8"/>
  <c r="G290" i="8"/>
  <c r="F290" i="8"/>
  <c r="M289" i="8"/>
  <c r="M288" i="8"/>
  <c r="Q295" i="8" s="1"/>
  <c r="L280" i="8"/>
  <c r="K280" i="8"/>
  <c r="J280" i="8"/>
  <c r="I280" i="8"/>
  <c r="H280" i="8"/>
  <c r="G280" i="8"/>
  <c r="F280" i="8"/>
  <c r="E280" i="8"/>
  <c r="L276" i="8"/>
  <c r="K276" i="8"/>
  <c r="J276" i="8"/>
  <c r="I276" i="8"/>
  <c r="H276" i="8"/>
  <c r="G276" i="8"/>
  <c r="F276" i="8"/>
  <c r="E276" i="8"/>
  <c r="M275" i="8"/>
  <c r="M274" i="8"/>
  <c r="L272" i="8"/>
  <c r="K272" i="8"/>
  <c r="J272" i="8"/>
  <c r="I272" i="8"/>
  <c r="H272" i="8"/>
  <c r="G272" i="8"/>
  <c r="F272" i="8"/>
  <c r="E272" i="8"/>
  <c r="M271" i="8"/>
  <c r="M270" i="8"/>
  <c r="K268" i="8"/>
  <c r="J268" i="8"/>
  <c r="I268" i="8"/>
  <c r="H268" i="8"/>
  <c r="G268" i="8"/>
  <c r="F268" i="8"/>
  <c r="M267" i="8"/>
  <c r="M266" i="8"/>
  <c r="Q273" i="8" s="1"/>
  <c r="M255" i="8"/>
  <c r="M254" i="8"/>
  <c r="M251" i="8"/>
  <c r="M250" i="8"/>
  <c r="K248" i="8"/>
  <c r="J248" i="8"/>
  <c r="I248" i="8"/>
  <c r="H248" i="8"/>
  <c r="G248" i="8"/>
  <c r="F248" i="8"/>
  <c r="M247" i="8"/>
  <c r="M246" i="8"/>
  <c r="Q253" i="8" s="1"/>
  <c r="L239" i="8"/>
  <c r="K239" i="8"/>
  <c r="J239" i="8"/>
  <c r="I239" i="8"/>
  <c r="H239" i="8"/>
  <c r="G239" i="8"/>
  <c r="F239" i="8"/>
  <c r="E239" i="8"/>
  <c r="L235" i="8"/>
  <c r="J235" i="8"/>
  <c r="I235" i="8"/>
  <c r="H235" i="8"/>
  <c r="G235" i="8"/>
  <c r="F235" i="8"/>
  <c r="E235" i="8"/>
  <c r="M234" i="8"/>
  <c r="M233" i="8"/>
  <c r="L231" i="8"/>
  <c r="K231" i="8"/>
  <c r="J231" i="8"/>
  <c r="I231" i="8"/>
  <c r="H231" i="8"/>
  <c r="G231" i="8"/>
  <c r="F231" i="8"/>
  <c r="E231" i="8"/>
  <c r="M230" i="8"/>
  <c r="M229" i="8"/>
  <c r="Q227" i="8" s="1"/>
  <c r="K227" i="8"/>
  <c r="J227" i="8"/>
  <c r="I227" i="8"/>
  <c r="H227" i="8"/>
  <c r="G227" i="8"/>
  <c r="F227" i="8"/>
  <c r="M226" i="8"/>
  <c r="M225" i="8"/>
  <c r="Q228" i="8" s="1"/>
  <c r="L219" i="8"/>
  <c r="K219" i="8"/>
  <c r="J219" i="8"/>
  <c r="I219" i="8"/>
  <c r="H219" i="8"/>
  <c r="G219" i="8"/>
  <c r="F219" i="8"/>
  <c r="E219" i="8"/>
  <c r="L215" i="8"/>
  <c r="K215" i="8"/>
  <c r="J215" i="8"/>
  <c r="I215" i="8"/>
  <c r="H215" i="8"/>
  <c r="G215" i="8"/>
  <c r="F215" i="8"/>
  <c r="E215" i="8"/>
  <c r="M214" i="8"/>
  <c r="M213" i="8"/>
  <c r="L211" i="8"/>
  <c r="K211" i="8"/>
  <c r="J211" i="8"/>
  <c r="I211" i="8"/>
  <c r="H211" i="8"/>
  <c r="G211" i="8"/>
  <c r="F211" i="8"/>
  <c r="E211" i="8"/>
  <c r="M210" i="8"/>
  <c r="M209" i="8"/>
  <c r="K207" i="8"/>
  <c r="J207" i="8"/>
  <c r="I207" i="8"/>
  <c r="H207" i="8"/>
  <c r="G207" i="8"/>
  <c r="F207" i="8"/>
  <c r="M206" i="8"/>
  <c r="M205" i="8"/>
  <c r="Q212" i="8" s="1"/>
  <c r="L199" i="8"/>
  <c r="K199" i="8"/>
  <c r="J199" i="8"/>
  <c r="I199" i="8"/>
  <c r="H199" i="8"/>
  <c r="G199" i="8"/>
  <c r="F199" i="8"/>
  <c r="E199" i="8"/>
  <c r="L195" i="8"/>
  <c r="K195" i="8"/>
  <c r="J195" i="8"/>
  <c r="I195" i="8"/>
  <c r="H195" i="8"/>
  <c r="G195" i="8"/>
  <c r="F195" i="8"/>
  <c r="E195" i="8"/>
  <c r="M194" i="8"/>
  <c r="M193" i="8"/>
  <c r="L191" i="8"/>
  <c r="K191" i="8"/>
  <c r="J191" i="8"/>
  <c r="I191" i="8"/>
  <c r="H191" i="8"/>
  <c r="G191" i="8"/>
  <c r="F191" i="8"/>
  <c r="E191" i="8"/>
  <c r="M190" i="8"/>
  <c r="M189" i="8"/>
  <c r="K187" i="8"/>
  <c r="J187" i="8"/>
  <c r="I187" i="8"/>
  <c r="H187" i="8"/>
  <c r="G187" i="8"/>
  <c r="F187" i="8"/>
  <c r="M186" i="8"/>
  <c r="M185" i="8"/>
  <c r="Q192" i="8" s="1"/>
  <c r="L178" i="8"/>
  <c r="M178" i="8" s="1"/>
  <c r="K178" i="8"/>
  <c r="J178" i="8"/>
  <c r="I178" i="8"/>
  <c r="H178" i="8"/>
  <c r="G178" i="8"/>
  <c r="F178" i="8"/>
  <c r="E178" i="8"/>
  <c r="L174" i="8"/>
  <c r="J174" i="8"/>
  <c r="I174" i="8"/>
  <c r="H174" i="8"/>
  <c r="G174" i="8"/>
  <c r="F174" i="8"/>
  <c r="E174" i="8"/>
  <c r="M173" i="8"/>
  <c r="M172" i="8"/>
  <c r="L170" i="8"/>
  <c r="K170" i="8"/>
  <c r="J170" i="8"/>
  <c r="I170" i="8"/>
  <c r="H170" i="8"/>
  <c r="G170" i="8"/>
  <c r="F170" i="8"/>
  <c r="E170" i="8"/>
  <c r="M169" i="8"/>
  <c r="M168" i="8"/>
  <c r="K166" i="8"/>
  <c r="J166" i="8"/>
  <c r="I166" i="8"/>
  <c r="H166" i="8"/>
  <c r="G166" i="8"/>
  <c r="F166" i="8"/>
  <c r="M165" i="8"/>
  <c r="L158" i="8"/>
  <c r="M158" i="8" s="1"/>
  <c r="K158" i="8"/>
  <c r="J158" i="8"/>
  <c r="I158" i="8"/>
  <c r="H158" i="8"/>
  <c r="G158" i="8"/>
  <c r="F158" i="8"/>
  <c r="E158" i="8"/>
  <c r="L154" i="8"/>
  <c r="K154" i="8"/>
  <c r="J154" i="8"/>
  <c r="I154" i="8"/>
  <c r="H154" i="8"/>
  <c r="G154" i="8"/>
  <c r="F154" i="8"/>
  <c r="E154" i="8"/>
  <c r="M153" i="8"/>
  <c r="M152" i="8"/>
  <c r="L150" i="8"/>
  <c r="K150" i="8"/>
  <c r="J150" i="8"/>
  <c r="I150" i="8"/>
  <c r="H150" i="8"/>
  <c r="G150" i="8"/>
  <c r="F150" i="8"/>
  <c r="E150" i="8"/>
  <c r="M149" i="8"/>
  <c r="M148" i="8"/>
  <c r="K146" i="8"/>
  <c r="J146" i="8"/>
  <c r="I146" i="8"/>
  <c r="H146" i="8"/>
  <c r="G146" i="8"/>
  <c r="F146" i="8"/>
  <c r="M145" i="8"/>
  <c r="M144" i="8"/>
  <c r="Q151" i="8" s="1"/>
  <c r="L138" i="8"/>
  <c r="M138" i="8" s="1"/>
  <c r="K138" i="8"/>
  <c r="J138" i="8"/>
  <c r="I138" i="8"/>
  <c r="H138" i="8"/>
  <c r="G138" i="8"/>
  <c r="F138" i="8"/>
  <c r="E138" i="8"/>
  <c r="L134" i="8"/>
  <c r="K134" i="8"/>
  <c r="J134" i="8"/>
  <c r="I134" i="8"/>
  <c r="H134" i="8"/>
  <c r="G134" i="8"/>
  <c r="F134" i="8"/>
  <c r="E134" i="8"/>
  <c r="M133" i="8"/>
  <c r="M132" i="8"/>
  <c r="L130" i="8"/>
  <c r="K130" i="8"/>
  <c r="J130" i="8"/>
  <c r="I130" i="8"/>
  <c r="H130" i="8"/>
  <c r="G130" i="8"/>
  <c r="F130" i="8"/>
  <c r="E130" i="8"/>
  <c r="M129" i="8"/>
  <c r="M128" i="8"/>
  <c r="K126" i="8"/>
  <c r="J126" i="8"/>
  <c r="I126" i="8"/>
  <c r="H126" i="8"/>
  <c r="G126" i="8"/>
  <c r="F126" i="8"/>
  <c r="M125" i="8"/>
  <c r="M124" i="8"/>
  <c r="Q131" i="8" s="1"/>
  <c r="L117" i="8"/>
  <c r="M117" i="8" s="1"/>
  <c r="K117" i="8"/>
  <c r="J117" i="8"/>
  <c r="I117" i="8"/>
  <c r="H117" i="8"/>
  <c r="G117" i="8"/>
  <c r="F117" i="8"/>
  <c r="E117" i="8"/>
  <c r="L113" i="8"/>
  <c r="K113" i="8"/>
  <c r="J113" i="8"/>
  <c r="I113" i="8"/>
  <c r="H113" i="8"/>
  <c r="G113" i="8"/>
  <c r="F113" i="8"/>
  <c r="E113" i="8"/>
  <c r="M112" i="8"/>
  <c r="M111" i="8"/>
  <c r="L109" i="8"/>
  <c r="K109" i="8"/>
  <c r="J109" i="8"/>
  <c r="H109" i="8"/>
  <c r="G109" i="8"/>
  <c r="F109" i="8"/>
  <c r="E109" i="8"/>
  <c r="M108" i="8"/>
  <c r="M107" i="8"/>
  <c r="K105" i="8"/>
  <c r="J105" i="8"/>
  <c r="I105" i="8"/>
  <c r="H105" i="8"/>
  <c r="G105" i="8"/>
  <c r="F105" i="8"/>
  <c r="M104" i="8"/>
  <c r="M103" i="8"/>
  <c r="Q110" i="8" s="1"/>
  <c r="L97" i="8"/>
  <c r="K97" i="8"/>
  <c r="J97" i="8"/>
  <c r="I97" i="8"/>
  <c r="H97" i="8"/>
  <c r="G97" i="8"/>
  <c r="F97" i="8"/>
  <c r="E97" i="8"/>
  <c r="M97" i="8" s="1"/>
  <c r="L93" i="8"/>
  <c r="K93" i="8"/>
  <c r="J93" i="8"/>
  <c r="I93" i="8"/>
  <c r="H93" i="8"/>
  <c r="G93" i="8"/>
  <c r="F93" i="8"/>
  <c r="E93" i="8"/>
  <c r="M92" i="8"/>
  <c r="M91" i="8"/>
  <c r="L89" i="8"/>
  <c r="K89" i="8"/>
  <c r="J89" i="8"/>
  <c r="I89" i="8"/>
  <c r="H89" i="8"/>
  <c r="G89" i="8"/>
  <c r="F89" i="8"/>
  <c r="E89" i="8"/>
  <c r="M88" i="8"/>
  <c r="M87" i="8"/>
  <c r="K85" i="8"/>
  <c r="J85" i="8"/>
  <c r="I85" i="8"/>
  <c r="H85" i="8"/>
  <c r="G85" i="8"/>
  <c r="F85" i="8"/>
  <c r="M84" i="8"/>
  <c r="M83" i="8"/>
  <c r="Q90" i="8" s="1"/>
  <c r="L77" i="8"/>
  <c r="K77" i="8"/>
  <c r="J77" i="8"/>
  <c r="I77" i="8"/>
  <c r="H77" i="8"/>
  <c r="G77" i="8"/>
  <c r="F77" i="8"/>
  <c r="E77" i="8"/>
  <c r="L73" i="8"/>
  <c r="K73" i="8"/>
  <c r="J73" i="8"/>
  <c r="I73" i="8"/>
  <c r="H73" i="8"/>
  <c r="G73" i="8"/>
  <c r="F73" i="8"/>
  <c r="E73" i="8"/>
  <c r="M72" i="8"/>
  <c r="M71" i="8"/>
  <c r="L69" i="8"/>
  <c r="K69" i="8"/>
  <c r="J69" i="8"/>
  <c r="I69" i="8"/>
  <c r="H69" i="8"/>
  <c r="G69" i="8"/>
  <c r="F69" i="8"/>
  <c r="E69" i="8"/>
  <c r="M68" i="8"/>
  <c r="M67" i="8"/>
  <c r="K65" i="8"/>
  <c r="J65" i="8"/>
  <c r="I65" i="8"/>
  <c r="H65" i="8"/>
  <c r="G65" i="8"/>
  <c r="F65" i="8"/>
  <c r="M64" i="8"/>
  <c r="M63" i="8"/>
  <c r="Q70" i="8" s="1"/>
  <c r="L57" i="8"/>
  <c r="K57" i="8"/>
  <c r="J57" i="8"/>
  <c r="I57" i="8"/>
  <c r="H57" i="8"/>
  <c r="G57" i="8"/>
  <c r="F57" i="8"/>
  <c r="E57" i="8"/>
  <c r="L53" i="8"/>
  <c r="K53" i="8"/>
  <c r="J53" i="8"/>
  <c r="I53" i="8"/>
  <c r="H53" i="8"/>
  <c r="G53" i="8"/>
  <c r="F53" i="8"/>
  <c r="E53" i="8"/>
  <c r="M52" i="8"/>
  <c r="M51" i="8"/>
  <c r="L49" i="8"/>
  <c r="K49" i="8"/>
  <c r="J49" i="8"/>
  <c r="I49" i="8"/>
  <c r="H49" i="8"/>
  <c r="G49" i="8"/>
  <c r="F49" i="8"/>
  <c r="E49" i="8"/>
  <c r="M48" i="8"/>
  <c r="M47" i="8"/>
  <c r="K45" i="8"/>
  <c r="J45" i="8"/>
  <c r="I45" i="8"/>
  <c r="H45" i="8"/>
  <c r="G45" i="8"/>
  <c r="F45" i="8"/>
  <c r="M44" i="8"/>
  <c r="M43" i="8"/>
  <c r="Q50" i="8" s="1"/>
  <c r="L37" i="8"/>
  <c r="K37" i="8"/>
  <c r="J37" i="8"/>
  <c r="I37" i="8"/>
  <c r="H37" i="8"/>
  <c r="G37" i="8"/>
  <c r="F37" i="8"/>
  <c r="E37" i="8"/>
  <c r="L33" i="8"/>
  <c r="K33" i="8"/>
  <c r="J33" i="8"/>
  <c r="I33" i="8"/>
  <c r="H33" i="8"/>
  <c r="G33" i="8"/>
  <c r="F33" i="8"/>
  <c r="E33" i="8"/>
  <c r="M32" i="8"/>
  <c r="M31" i="8"/>
  <c r="L29" i="8"/>
  <c r="K29" i="8"/>
  <c r="J29" i="8"/>
  <c r="I29" i="8"/>
  <c r="H29" i="8"/>
  <c r="G29" i="8"/>
  <c r="E29" i="8"/>
  <c r="M28" i="8"/>
  <c r="M27" i="8"/>
  <c r="K25" i="8"/>
  <c r="J25" i="8"/>
  <c r="I25" i="8"/>
  <c r="H25" i="8"/>
  <c r="G25" i="8"/>
  <c r="F25" i="8"/>
  <c r="M24" i="8"/>
  <c r="M23" i="8"/>
  <c r="Q30" i="8" s="1"/>
  <c r="M12" i="8"/>
  <c r="M11" i="8"/>
  <c r="M8" i="8"/>
  <c r="M7" i="8"/>
  <c r="M4" i="8"/>
  <c r="M3" i="8"/>
  <c r="L17" i="8"/>
  <c r="M17" i="8" s="1"/>
  <c r="K17" i="8"/>
  <c r="J17" i="8"/>
  <c r="I17" i="8"/>
  <c r="H17" i="8"/>
  <c r="G17" i="8"/>
  <c r="F17" i="8"/>
  <c r="E17" i="8"/>
  <c r="L13" i="8"/>
  <c r="K13" i="8"/>
  <c r="J13" i="8"/>
  <c r="I13" i="8"/>
  <c r="H13" i="8"/>
  <c r="G13" i="8"/>
  <c r="F13" i="8"/>
  <c r="E13" i="8"/>
  <c r="L9" i="8"/>
  <c r="K9" i="8"/>
  <c r="J9" i="8"/>
  <c r="I9" i="8"/>
  <c r="H9" i="8"/>
  <c r="G9" i="8"/>
  <c r="F9" i="8"/>
  <c r="E9" i="8"/>
  <c r="F5" i="8"/>
  <c r="G5" i="8"/>
  <c r="H5" i="8"/>
  <c r="I5" i="8"/>
  <c r="J5" i="8"/>
  <c r="K5" i="8"/>
  <c r="M37" i="8" l="1"/>
  <c r="M57" i="8"/>
  <c r="M77" i="8"/>
  <c r="M239" i="8"/>
  <c r="M280" i="8"/>
  <c r="M302" i="8"/>
  <c r="M320" i="8"/>
  <c r="M199" i="8"/>
  <c r="M219" i="8"/>
  <c r="M126" i="8"/>
  <c r="Q10" i="8"/>
  <c r="M93" i="8"/>
  <c r="M49" i="8"/>
  <c r="E321" i="8"/>
  <c r="Q312" i="8"/>
  <c r="Q314" i="8" s="1"/>
  <c r="M9" i="8"/>
  <c r="Q15" i="8" s="1"/>
  <c r="M13" i="8"/>
  <c r="M150" i="8"/>
  <c r="M235" i="8"/>
  <c r="M231" i="8"/>
  <c r="M191" i="8"/>
  <c r="M174" i="8"/>
  <c r="M170" i="8"/>
  <c r="M130" i="8"/>
  <c r="M113" i="8"/>
  <c r="M109" i="8"/>
  <c r="M69" i="8"/>
  <c r="M53" i="8"/>
  <c r="M29" i="8"/>
  <c r="M316" i="8"/>
  <c r="M215" i="8"/>
  <c r="M211" i="8"/>
  <c r="M195" i="8"/>
  <c r="M154" i="8"/>
  <c r="M134" i="8"/>
  <c r="M89" i="8"/>
  <c r="M73" i="8"/>
  <c r="M33" i="8"/>
  <c r="M268" i="8"/>
  <c r="Q279" i="8" s="1"/>
  <c r="M248" i="8"/>
  <c r="Q259" i="8" s="1"/>
  <c r="Q234" i="8"/>
  <c r="M207" i="8"/>
  <c r="M187" i="8"/>
  <c r="Q198" i="8" s="1"/>
  <c r="M146" i="8"/>
  <c r="Q157" i="8" s="1"/>
  <c r="M85" i="8"/>
  <c r="Q96" i="8" s="1"/>
  <c r="M65" i="8"/>
  <c r="Q76" i="8" s="1"/>
  <c r="M105" i="8"/>
  <c r="M45" i="8"/>
  <c r="Q56" i="8" s="1"/>
  <c r="M25" i="8"/>
  <c r="Q36" i="8" s="1"/>
  <c r="M312" i="8"/>
  <c r="M298" i="8"/>
  <c r="M272" i="8"/>
  <c r="M256" i="8"/>
  <c r="M5" i="8"/>
  <c r="Q16" i="8" s="1"/>
  <c r="M276" i="8"/>
  <c r="M294" i="8"/>
  <c r="M290" i="8"/>
  <c r="Q301" i="8" s="1"/>
  <c r="M308" i="8"/>
  <c r="Q319" i="8" s="1"/>
  <c r="Q109" i="8"/>
  <c r="Q111" i="8" s="1"/>
  <c r="Q29" i="8"/>
  <c r="Q31" i="8" s="1"/>
  <c r="Q191" i="8"/>
  <c r="Q193" i="8" s="1"/>
  <c r="Q170" i="8"/>
  <c r="Q172" i="8" s="1"/>
  <c r="Q9" i="8"/>
  <c r="Q211" i="8"/>
  <c r="Q213" i="8" s="1"/>
  <c r="Q150" i="8"/>
  <c r="Q152" i="8" s="1"/>
  <c r="Q229" i="8"/>
  <c r="Q130" i="8"/>
  <c r="Q132" i="8" s="1"/>
  <c r="Q272" i="8"/>
  <c r="Q274" i="8" s="1"/>
  <c r="Q89" i="8"/>
  <c r="Q91" i="8" s="1"/>
  <c r="Q69" i="8"/>
  <c r="Q71" i="8" s="1"/>
  <c r="Q49" i="8"/>
  <c r="Q51" i="8" s="1"/>
  <c r="Q252" i="8"/>
  <c r="Q254" i="8" s="1"/>
  <c r="Q294" i="8"/>
  <c r="Q296" i="8" s="1"/>
  <c r="Q137" i="8"/>
  <c r="Q116" i="8"/>
  <c r="Q218" i="8"/>
  <c r="Q177" i="8"/>
  <c r="Q35" i="8" l="1"/>
  <c r="Q233" i="8"/>
  <c r="Q235" i="8" s="1"/>
  <c r="Q278" i="8"/>
  <c r="Q280" i="8" s="1"/>
  <c r="Q300" i="8"/>
  <c r="Q302" i="8" s="1"/>
  <c r="Q75" i="8"/>
  <c r="Q77" i="8" s="1"/>
  <c r="Q258" i="8"/>
  <c r="Q260" i="8" s="1"/>
  <c r="Q217" i="8"/>
  <c r="Q219" i="8" s="1"/>
  <c r="Q197" i="8"/>
  <c r="Q199" i="8" s="1"/>
  <c r="Q37" i="8"/>
  <c r="Q156" i="8"/>
  <c r="Q158" i="8" s="1"/>
  <c r="Q55" i="8"/>
  <c r="Q57" i="8" s="1"/>
  <c r="Q17" i="8"/>
  <c r="Q115" i="8"/>
  <c r="Q117" i="8" s="1"/>
  <c r="Q95" i="8"/>
  <c r="Q97" i="8" s="1"/>
  <c r="Q176" i="8"/>
  <c r="Q178" i="8" s="1"/>
  <c r="Q136" i="8"/>
  <c r="Q138" i="8" s="1"/>
  <c r="Q318" i="8"/>
  <c r="Q320" i="8" s="1"/>
  <c r="Q11" i="8"/>
</calcChain>
</file>

<file path=xl/sharedStrings.xml><?xml version="1.0" encoding="utf-8"?>
<sst xmlns="http://schemas.openxmlformats.org/spreadsheetml/2006/main" count="864" uniqueCount="250">
  <si>
    <t>40 Broadway (Shuffleboard, Etc.)</t>
  </si>
  <si>
    <t>101/9</t>
  </si>
  <si>
    <t>57 Kingsley Pl</t>
  </si>
  <si>
    <t>61 Kingsley Pl</t>
  </si>
  <si>
    <t>14 Pilgrim Pathway</t>
  </si>
  <si>
    <t>111/10</t>
  </si>
  <si>
    <t>111/12</t>
  </si>
  <si>
    <t>111/9</t>
  </si>
  <si>
    <t>15 Pilgrim Pathway (Grove Hall)</t>
  </si>
  <si>
    <t>112/1</t>
  </si>
  <si>
    <t>17 Ocean Pathway</t>
  </si>
  <si>
    <t>116/10</t>
  </si>
  <si>
    <t>16 Pilgrim Pathway</t>
  </si>
  <si>
    <t>117/1</t>
  </si>
  <si>
    <t>1 Mt Pisgah Way</t>
  </si>
  <si>
    <t>118/13</t>
  </si>
  <si>
    <t>118/3</t>
  </si>
  <si>
    <t>70 Mt Zion Way</t>
  </si>
  <si>
    <t>118/5</t>
  </si>
  <si>
    <t>63 Mt Tabor Way</t>
  </si>
  <si>
    <t>142/4</t>
  </si>
  <si>
    <t>148/1</t>
  </si>
  <si>
    <t>18 So Main St</t>
  </si>
  <si>
    <t>155/1</t>
  </si>
  <si>
    <t>63 Main Avenue</t>
  </si>
  <si>
    <t>163/6</t>
  </si>
  <si>
    <t>164/1</t>
  </si>
  <si>
    <t>106 Inskip Ave</t>
  </si>
  <si>
    <t>294/1</t>
  </si>
  <si>
    <t>ACREAGE</t>
  </si>
  <si>
    <t>TOTAL:</t>
  </si>
  <si>
    <t>STRUCTURE:</t>
  </si>
  <si>
    <t>LAND:</t>
  </si>
  <si>
    <t>Commercial; Tennis Courts</t>
  </si>
  <si>
    <t>PERCENTAGE INCREASE</t>
  </si>
  <si>
    <t>A</t>
  </si>
  <si>
    <t>AVERAGE INCREASE OF 3 COMPS:</t>
  </si>
  <si>
    <t>INCREASE IN OGCMA PROPERTY</t>
  </si>
  <si>
    <t>DIFFERENTIAL:</t>
  </si>
  <si>
    <t>B</t>
  </si>
  <si>
    <t>Block/Lot:</t>
  </si>
  <si>
    <t>Type/Description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</si>
  <si>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</si>
  <si>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</si>
  <si>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</si>
  <si>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</si>
  <si>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</si>
  <si>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</si>
  <si>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</si>
  <si>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</si>
  <si>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</si>
  <si>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</si>
  <si>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</si>
  <si>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</si>
  <si>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</si>
  <si>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</si>
  <si>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Commercial/Tennis Courts</t>
  </si>
  <si>
    <t>Commercial/ 18 Tents</t>
  </si>
  <si>
    <t>Residential/ 1SF 3/1/1</t>
  </si>
  <si>
    <t>Commercial/3 Tents</t>
  </si>
  <si>
    <t>Commercial/Grove Hall</t>
  </si>
  <si>
    <t>Apartments/15 Cottages</t>
  </si>
  <si>
    <t>Residential/ 2S-F-C-1DG-1U</t>
  </si>
  <si>
    <t>Commercial/25 Tents</t>
  </si>
  <si>
    <t>17 Mt Pisgah Way</t>
  </si>
  <si>
    <t>Commercial/ 38 Tents</t>
  </si>
  <si>
    <t>Commercial/ 23 Tents</t>
  </si>
  <si>
    <t>The Hub/ 7 Tents</t>
  </si>
  <si>
    <t>54 Pitman Avenue (OGCMA Office)</t>
  </si>
  <si>
    <t>Commercial/ Camp Meeting</t>
  </si>
  <si>
    <t>Commercial/ Windmill</t>
  </si>
  <si>
    <t>Commercial/ The Emporium</t>
  </si>
  <si>
    <t>61 Main Avenue</t>
  </si>
  <si>
    <t>Commercial/ Kearny Bank</t>
  </si>
  <si>
    <t>LAND ONLY</t>
  </si>
  <si>
    <t>TOTAL ASSESSMENT</t>
  </si>
  <si>
    <t>265/10</t>
  </si>
  <si>
    <t>103 Central Ave</t>
  </si>
  <si>
    <t>Residential/ 2.5S-AL-MULTI-2</t>
  </si>
  <si>
    <t>11 Broadway</t>
  </si>
  <si>
    <t>247/14</t>
  </si>
  <si>
    <t>Residential/4S-AL-O-1U</t>
  </si>
  <si>
    <t>9 Broadway</t>
  </si>
  <si>
    <t>247/13</t>
  </si>
  <si>
    <t>Residential/ 2S-F-L-1U</t>
  </si>
  <si>
    <t>59 Kingsley Pl</t>
  </si>
  <si>
    <t>111/11</t>
  </si>
  <si>
    <t>Residential/ 2S-S-L-1U</t>
  </si>
  <si>
    <t>111/2</t>
  </si>
  <si>
    <t>111/3</t>
  </si>
  <si>
    <t>58 Asbury Ave</t>
  </si>
  <si>
    <t>60 Asbury Ave</t>
  </si>
  <si>
    <t>Residential/ 2SF-1SF</t>
  </si>
  <si>
    <t>Residential/2S-S-1U</t>
  </si>
  <si>
    <t>Residential/2S-F-L-1U</t>
  </si>
  <si>
    <t>Residential/2SF-1SF</t>
  </si>
  <si>
    <t>11 Pilgrim Pathway</t>
  </si>
  <si>
    <t>111/7</t>
  </si>
  <si>
    <t>Residential/Two and a Half Story Family</t>
  </si>
  <si>
    <t>9 Pilgrim Pathway</t>
  </si>
  <si>
    <t>111/6</t>
  </si>
  <si>
    <t>Residential/2S-F-L1U</t>
  </si>
  <si>
    <t>7 Pilgrim Pathway</t>
  </si>
  <si>
    <t>111/5</t>
  </si>
  <si>
    <t>Residential/1S-AL-L-1U</t>
  </si>
  <si>
    <t>37 Bath Ave</t>
  </si>
  <si>
    <t>113/19</t>
  </si>
  <si>
    <t>Commercial/HD1F</t>
  </si>
  <si>
    <t>Residential/Two and a Half Story Single Family</t>
  </si>
  <si>
    <t>116/12</t>
  </si>
  <si>
    <t>Commercial/Sandpiper</t>
  </si>
  <si>
    <t>19 Ocean Pathway</t>
  </si>
  <si>
    <t>116/13</t>
  </si>
  <si>
    <t>25 Ocean Pathway</t>
  </si>
  <si>
    <t>Residential/3.5S-F-L-1U</t>
  </si>
  <si>
    <t>15 Ocean Pathway</t>
  </si>
  <si>
    <t>115/2</t>
  </si>
  <si>
    <t>38 Bath Ave</t>
  </si>
  <si>
    <t>116/2</t>
  </si>
  <si>
    <t>Residential/2SF</t>
  </si>
  <si>
    <t>33 Ocean Pathway</t>
  </si>
  <si>
    <t>116/18</t>
  </si>
  <si>
    <t>36 Bath Ave</t>
  </si>
  <si>
    <t>116/3</t>
  </si>
  <si>
    <t>Residential/2S-F--L-1U</t>
  </si>
  <si>
    <t>73 Mt Zion Way</t>
  </si>
  <si>
    <t>118/12</t>
  </si>
  <si>
    <t>Residential/1S-F-OLD-1U</t>
  </si>
  <si>
    <t>75 Mt Zion Way</t>
  </si>
  <si>
    <t>118/11</t>
  </si>
  <si>
    <t>78 Mt Zion Way</t>
  </si>
  <si>
    <t>118/8</t>
  </si>
  <si>
    <t>Residential/One Story Single Family with One Car Garage</t>
  </si>
  <si>
    <t>Residential/2S-S-L-1U</t>
  </si>
  <si>
    <t>64 Asbury Ave</t>
  </si>
  <si>
    <t>111/13</t>
  </si>
  <si>
    <t>1.5S-F-MULTI-2U</t>
  </si>
  <si>
    <t>71 Mt Pisgah Way</t>
  </si>
  <si>
    <t>118/16</t>
  </si>
  <si>
    <t>2SF 6/3/1</t>
  </si>
  <si>
    <t>75 Mt Carmel Way</t>
  </si>
  <si>
    <t>118/6</t>
  </si>
  <si>
    <t>Apartment/3S-F-C-6U</t>
  </si>
  <si>
    <t>77 Mt Carmel Way</t>
  </si>
  <si>
    <t>118/7</t>
  </si>
  <si>
    <t>69 Mt Tabor Way</t>
  </si>
  <si>
    <t>142/6</t>
  </si>
  <si>
    <t>Apartment/2S-F-C-5U</t>
  </si>
  <si>
    <t>70 Mt Carmel Way</t>
  </si>
  <si>
    <t>Residential/HD1F</t>
  </si>
  <si>
    <t>66 Mt Tabor Way</t>
  </si>
  <si>
    <t>149/7</t>
  </si>
  <si>
    <t xml:space="preserve">48 Pitman Ave </t>
  </si>
  <si>
    <t>148/3</t>
  </si>
  <si>
    <t>Commercial/Day's Ice Cream</t>
  </si>
  <si>
    <t>39 Central Ave</t>
  </si>
  <si>
    <t>148/4</t>
  </si>
  <si>
    <t>Apartment/2S-CB-C-30U</t>
  </si>
  <si>
    <t>163/9</t>
  </si>
  <si>
    <t>Commercial/4S-F-A-6-U</t>
  </si>
  <si>
    <t>45 Pilgrim Pathway</t>
  </si>
  <si>
    <t>163/10</t>
  </si>
  <si>
    <t>Commercial/Century 21</t>
  </si>
  <si>
    <t>69 Main Avenue</t>
  </si>
  <si>
    <t>163/11</t>
  </si>
  <si>
    <t>2S-AL-A-6U</t>
  </si>
  <si>
    <t>73 Main Avenue</t>
  </si>
  <si>
    <t>163/12</t>
  </si>
  <si>
    <t>Commercial/2.5S-AL-A-4U</t>
  </si>
  <si>
    <t>286/6</t>
  </si>
  <si>
    <t>Residential/1S-F-R-DG-1U</t>
  </si>
  <si>
    <t>105 Inskip Ave</t>
  </si>
  <si>
    <t>103 Inskip Ave</t>
  </si>
  <si>
    <t>286/4</t>
  </si>
  <si>
    <t>Residential/2S-AL-L-AG-1U</t>
  </si>
  <si>
    <t>67 Main Ave</t>
  </si>
  <si>
    <t>73 Main Ave</t>
  </si>
  <si>
    <t>67 Main Avenue</t>
  </si>
  <si>
    <t>101 Inskip Ave</t>
  </si>
  <si>
    <t>285/12</t>
  </si>
  <si>
    <t>Residential/2SALG 6/3/1.5</t>
  </si>
  <si>
    <t>86 So Main St</t>
  </si>
  <si>
    <t>201/7</t>
  </si>
  <si>
    <t>Commercial/ Dawson Auto</t>
  </si>
  <si>
    <t>82 S. Main St</t>
  </si>
  <si>
    <t>201/5</t>
  </si>
  <si>
    <t>Commercial/BK Custom Built</t>
  </si>
  <si>
    <t>92 S. Main St</t>
  </si>
  <si>
    <t>201/9</t>
  </si>
  <si>
    <t>Commercial/Shore Auto Tran</t>
  </si>
  <si>
    <t>OGCMA</t>
  </si>
  <si>
    <t>2023 Assessed Land Value (Average of the Three Comps)</t>
  </si>
  <si>
    <t>Lot Size</t>
  </si>
  <si>
    <t>2023 Assessed Land Value</t>
  </si>
  <si>
    <t>P1-P3</t>
  </si>
  <si>
    <t>O1-O3</t>
  </si>
  <si>
    <t>N1-N3</t>
  </si>
  <si>
    <t>M1-M3</t>
  </si>
  <si>
    <t>L1-L3</t>
  </si>
  <si>
    <t>K1-K3</t>
  </si>
  <si>
    <t>J1-J3</t>
  </si>
  <si>
    <t>I1-I3</t>
  </si>
  <si>
    <t>H1-H3</t>
  </si>
  <si>
    <t>G1-G3</t>
  </si>
  <si>
    <t>F1-F3</t>
  </si>
  <si>
    <t>E1-E3</t>
  </si>
  <si>
    <t>D1-D3</t>
  </si>
  <si>
    <t>C1-C3</t>
  </si>
  <si>
    <t>B1-B3</t>
  </si>
  <si>
    <t>A1-A3</t>
  </si>
  <si>
    <t>2016 Assessed Land Value (Average of the Three Comps)</t>
  </si>
  <si>
    <t>Parcel(s)</t>
  </si>
  <si>
    <t>2016 Assessed Land Value</t>
  </si>
  <si>
    <t>Parcel</t>
  </si>
  <si>
    <t>COMPS (NON-OGCMA OWNED PROPERTIES)</t>
  </si>
  <si>
    <t>Lot Size (Average of the Three Comps)</t>
  </si>
  <si>
    <t>Assessed Value Per Acre</t>
  </si>
  <si>
    <t>AVERAGE ASSESSED VALUE PER ACRE</t>
  </si>
  <si>
    <t>OGCMA PROPERTIES</t>
  </si>
  <si>
    <t>NON-OGCMA COMPS</t>
  </si>
  <si>
    <t>Total:</t>
  </si>
  <si>
    <t>COMPARED PROPERTY #1</t>
  </si>
  <si>
    <t>COMPARED PROPERTY #2</t>
  </si>
  <si>
    <t>COMPARED PROPERTY #3</t>
  </si>
  <si>
    <t>PRICE PER ACRE (PPA)</t>
  </si>
  <si>
    <t>OGCMA OWNED PROPERTY- A</t>
  </si>
  <si>
    <t>OGCMA OWNED PROPERTY- B</t>
  </si>
  <si>
    <t>OGCMA OWNED PROPERTY- C</t>
  </si>
  <si>
    <t>OGCMA OWNED PROPERTY- D</t>
  </si>
  <si>
    <t>OGCMA OWNED PROPERTY- E</t>
  </si>
  <si>
    <t>OGCMA OWNED PROPERTY- F</t>
  </si>
  <si>
    <t>OGCMA OWNED PROPERTY- G</t>
  </si>
  <si>
    <t>OGCMA OWNED PROPERTY- H</t>
  </si>
  <si>
    <t>OGCMA OWNED PROPERTY- I</t>
  </si>
  <si>
    <t>OGCMA OWNED PROPERTY- J</t>
  </si>
  <si>
    <t>OGCMA OWNED PROPERTY- K</t>
  </si>
  <si>
    <t>OGCMA OWNED PROPERTY- L</t>
  </si>
  <si>
    <t>OGCMA OWNED PROPERTY- M</t>
  </si>
  <si>
    <t>OGCMA OWNED PROPERTY- N</t>
  </si>
  <si>
    <t>OGCMA OWNED PROPERTY- O</t>
  </si>
  <si>
    <t>OGCMA OWNED PROPERTY- P</t>
  </si>
  <si>
    <t>DIFFERENTIAL          PER ACRE</t>
  </si>
  <si>
    <t>  </t>
  </si>
  <si>
    <t>DIFFERENCE IN INCREASE IN ASSESSED VALUE OF LAND 2016-2023</t>
  </si>
  <si>
    <t>PERCENTAGE INCREASE IN ASSESSED VALUE OF LAND FROM 2016-2023</t>
  </si>
  <si>
    <t>OGCMA OWNED PROPERTIES</t>
  </si>
  <si>
    <t>NON OGCMA OWNED PROPERTIES</t>
  </si>
  <si>
    <t>OGCMA AVERAGE ASSESSED VALUE PER ACRE:</t>
  </si>
  <si>
    <t>NON-OGCMA AVERAGE ASSESSED VALUE PER ACRE:</t>
  </si>
  <si>
    <t>2016-2023 Land 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</si>
</sst>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,000.00%"/>
    <numFmt numFmtId="166" formatCode="0.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432FF"/>
      <name val="Arial"/>
      <family val="2"/>
    </font>
    <font>
      <sz val="12"/>
      <color rgb="FF0432FF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8CB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0" borderId="0" xfId="0" applyNumberFormat="1" applyFont="1"/>
    <xf numFmtId="0" fontId="2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2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2" fillId="8" borderId="7" xfId="0" applyFont="1" applyFill="1" applyBorder="1"/>
    <xf numFmtId="0" fontId="1" fillId="8" borderId="8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2" fillId="5" borderId="7" xfId="0" applyFont="1" applyFill="1" applyBorder="1"/>
    <xf numFmtId="0" fontId="1" fillId="5" borderId="8" xfId="0" applyFont="1" applyFill="1" applyBorder="1" applyAlignment="1">
      <alignment horizontal="center"/>
    </xf>
    <xf numFmtId="0" fontId="2" fillId="0" borderId="0" xfId="0" applyFont="1"/>
    <xf numFmtId="10" fontId="1" fillId="8" borderId="6" xfId="0" applyNumberFormat="1" applyFont="1" applyFill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0" fontId="1" fillId="3" borderId="6" xfId="0" applyNumberFormat="1" applyFont="1" applyFill="1" applyBorder="1" applyAlignment="1">
      <alignment vertical="center"/>
    </xf>
    <xf numFmtId="10" fontId="1" fillId="5" borderId="6" xfId="0" applyNumberFormat="1" applyFont="1" applyFill="1" applyBorder="1" applyAlignment="1">
      <alignment vertical="center"/>
    </xf>
    <xf numFmtId="0" fontId="1" fillId="5" borderId="0" xfId="0" applyFont="1" applyFill="1"/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10" fontId="1" fillId="7" borderId="6" xfId="0" applyNumberFormat="1" applyFont="1" applyFill="1" applyBorder="1" applyAlignment="1">
      <alignment vertical="center"/>
    </xf>
    <xf numFmtId="0" fontId="2" fillId="7" borderId="7" xfId="0" applyFont="1" applyFill="1" applyBorder="1"/>
    <xf numFmtId="0" fontId="1" fillId="7" borderId="8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 vertical="center" wrapText="1"/>
    </xf>
    <xf numFmtId="10" fontId="1" fillId="8" borderId="4" xfId="0" applyNumberFormat="1" applyFont="1" applyFill="1" applyBorder="1" applyAlignment="1">
      <alignment vertical="center"/>
    </xf>
    <xf numFmtId="10" fontId="1" fillId="8" borderId="9" xfId="0" applyNumberFormat="1" applyFont="1" applyFill="1" applyBorder="1"/>
    <xf numFmtId="10" fontId="1" fillId="3" borderId="4" xfId="0" applyNumberFormat="1" applyFont="1" applyFill="1" applyBorder="1" applyAlignment="1">
      <alignment vertical="center"/>
    </xf>
    <xf numFmtId="10" fontId="1" fillId="3" borderId="9" xfId="0" applyNumberFormat="1" applyFont="1" applyFill="1" applyBorder="1"/>
    <xf numFmtId="10" fontId="1" fillId="5" borderId="4" xfId="0" applyNumberFormat="1" applyFont="1" applyFill="1" applyBorder="1" applyAlignment="1">
      <alignment vertical="center"/>
    </xf>
    <xf numFmtId="10" fontId="1" fillId="5" borderId="9" xfId="0" applyNumberFormat="1" applyFont="1" applyFill="1" applyBorder="1"/>
    <xf numFmtId="10" fontId="1" fillId="5" borderId="0" xfId="0" applyNumberFormat="1" applyFont="1" applyFill="1"/>
    <xf numFmtId="10" fontId="1" fillId="7" borderId="4" xfId="0" applyNumberFormat="1" applyFont="1" applyFill="1" applyBorder="1" applyAlignment="1">
      <alignment vertical="center"/>
    </xf>
    <xf numFmtId="10" fontId="1" fillId="7" borderId="9" xfId="0" applyNumberFormat="1" applyFont="1" applyFill="1" applyBorder="1"/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7" borderId="6" xfId="0" applyNumberFormat="1" applyFont="1" applyFill="1" applyBorder="1" applyAlignment="1">
      <alignment vertical="center"/>
    </xf>
    <xf numFmtId="165" fontId="1" fillId="7" borderId="9" xfId="0" applyNumberFormat="1" applyFont="1" applyFill="1" applyBorder="1"/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166" fontId="1" fillId="0" borderId="0" xfId="0" applyNumberFormat="1" applyFont="1"/>
    <xf numFmtId="166" fontId="1" fillId="0" borderId="0" xfId="0" applyNumberFormat="1" applyFont="1" applyAlignment="1">
      <alignment vertical="center"/>
    </xf>
    <xf numFmtId="166" fontId="1" fillId="0" borderId="1" xfId="0" applyNumberFormat="1" applyFont="1" applyBorder="1"/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10" fontId="1" fillId="0" borderId="0" xfId="0" applyNumberFormat="1" applyFont="1" applyFill="1"/>
    <xf numFmtId="164" fontId="8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0" fontId="6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/>
    <xf numFmtId="166" fontId="1" fillId="3" borderId="10" xfId="0" applyNumberFormat="1" applyFont="1" applyFill="1" applyBorder="1"/>
    <xf numFmtId="164" fontId="1" fillId="3" borderId="5" xfId="0" applyNumberFormat="1" applyFont="1" applyFill="1" applyBorder="1"/>
    <xf numFmtId="164" fontId="1" fillId="3" borderId="0" xfId="0" applyNumberFormat="1" applyFont="1" applyFill="1" applyBorder="1"/>
    <xf numFmtId="164" fontId="2" fillId="3" borderId="7" xfId="0" applyNumberFormat="1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vertical="center"/>
    </xf>
    <xf numFmtId="0" fontId="1" fillId="3" borderId="8" xfId="0" applyFont="1" applyFill="1" applyBorder="1"/>
    <xf numFmtId="166" fontId="1" fillId="3" borderId="9" xfId="0" applyNumberFormat="1" applyFont="1" applyFill="1" applyBorder="1"/>
    <xf numFmtId="10" fontId="1" fillId="3" borderId="0" xfId="0" applyNumberFormat="1" applyFont="1" applyFill="1" applyAlignment="1">
      <alignment horizontal="center" vertical="center"/>
    </xf>
    <xf numFmtId="10" fontId="1" fillId="8" borderId="0" xfId="0" applyNumberFormat="1" applyFont="1" applyFill="1" applyAlignment="1">
      <alignment horizontal="center" vertical="center"/>
    </xf>
    <xf numFmtId="10" fontId="2" fillId="1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8CB"/>
      <color rgb="FFFFD9CB"/>
      <color rgb="FFFFC4CA"/>
      <color rgb="FF0432FF"/>
      <color rgb="FFFF5E74"/>
      <color rgb="FFFF8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50800</xdr:rowOff>
    </xdr:from>
    <xdr:to>
      <xdr:col>9</xdr:col>
      <xdr:colOff>609600</xdr:colOff>
      <xdr:row>49</xdr:row>
      <xdr:rowOff>85508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928C2B-D8AA-CD67-DE77-60B8660D7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50800"/>
          <a:ext cx="7772400" cy="999150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20</xdr:col>
      <xdr:colOff>342900</xdr:colOff>
      <xdr:row>40</xdr:row>
      <xdr:rowOff>142380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DDCCB1-8F8A-8E40-A7EB-ED06DF206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0500" y="0"/>
          <a:ext cx="7772400" cy="8270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7D52E-FFC3-D248-8697-B56B444A38A3}">
  <sheetPr>
    <tabColor rgb="FFFF5E74"/>
    <pageSetUpPr fitToPage="1"/>
  </sheetPr>
  <dimension ref="A1:Q537"/>
  <sheetViews>
    <sheetView tabSelected="1" zoomScale="80" zoomScaleNormal="80" workbookViewId="0">
      <selection sqref="A1:N1"/>
    </sheetView>
  </sheetViews>
  <sheetFormatPr baseColWidth="10" defaultRowHeight="16" x14ac:dyDescent="0.2"/>
  <cols>
    <col min="1" max="1" width="46.6640625" style="2" bestFit="1" customWidth="1"/>
    <col min="2" max="2" width="31.5" style="1" bestFit="1" customWidth="1"/>
    <col min="3" max="3" width="11.33203125" style="2" bestFit="1" customWidth="1"/>
    <col min="4" max="4" width="14.1640625" style="1" bestFit="1" customWidth="1"/>
    <col min="5" max="12" width="15.83203125" style="1" customWidth="1"/>
    <col min="13" max="13" width="15.83203125" style="11" customWidth="1"/>
    <col min="14" max="14" width="24.6640625" style="98" bestFit="1" customWidth="1"/>
    <col min="15" max="15" width="34.33203125" style="1" customWidth="1"/>
    <col min="16" max="16" width="5.1640625" style="1" customWidth="1"/>
    <col min="17" max="17" width="26.33203125" style="11" customWidth="1"/>
    <col min="18" max="19" width="30.83203125" style="1" customWidth="1"/>
    <col min="20" max="16384" width="10.83203125" style="1"/>
  </cols>
  <sheetData>
    <row r="1" spans="1:17" ht="46" customHeight="1" x14ac:dyDescent="0.2">
      <c r="A1" s="137" t="s">
        <v>249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7" s="4" customFormat="1" ht="30" customHeight="1" x14ac:dyDescent="0.2">
      <c r="A2" s="3"/>
      <c r="C2" s="3"/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  <c r="L2" s="3">
        <v>2023</v>
      </c>
      <c r="M2" s="47" t="s">
        <v>34</v>
      </c>
      <c r="N2" s="97" t="s">
        <v>224</v>
      </c>
      <c r="Q2" s="10"/>
    </row>
    <row r="3" spans="1:17" s="4" customFormat="1" ht="30" customHeight="1" x14ac:dyDescent="0.2">
      <c r="A3" s="12" t="s">
        <v>225</v>
      </c>
      <c r="B3" s="134" t="s">
        <v>0</v>
      </c>
      <c r="C3" s="5" t="s">
        <v>29</v>
      </c>
      <c r="D3" s="4" t="s">
        <v>32</v>
      </c>
      <c r="E3" s="92">
        <v>896000</v>
      </c>
      <c r="F3" s="92">
        <v>672000</v>
      </c>
      <c r="G3" s="92">
        <v>705600</v>
      </c>
      <c r="H3" s="92">
        <v>705600</v>
      </c>
      <c r="I3" s="92">
        <v>705600</v>
      </c>
      <c r="J3" s="92">
        <v>705600</v>
      </c>
      <c r="K3" s="92">
        <v>705600</v>
      </c>
      <c r="L3" s="6">
        <v>723300</v>
      </c>
      <c r="M3" s="94">
        <f>(L3-E3)/E3</f>
        <v>-0.19274553571428571</v>
      </c>
      <c r="N3" s="98">
        <v>452062.5</v>
      </c>
      <c r="Q3" s="10"/>
    </row>
    <row r="4" spans="1:17" s="4" customFormat="1" ht="30" customHeight="1" x14ac:dyDescent="0.2">
      <c r="A4" s="3"/>
      <c r="B4" s="4" t="s">
        <v>1</v>
      </c>
      <c r="C4" s="3">
        <v>1.6</v>
      </c>
      <c r="D4" s="4" t="s">
        <v>31</v>
      </c>
      <c r="E4" s="7">
        <v>56400</v>
      </c>
      <c r="F4" s="7">
        <v>75000</v>
      </c>
      <c r="G4" s="7">
        <v>136200</v>
      </c>
      <c r="H4" s="7">
        <v>136700</v>
      </c>
      <c r="I4" s="7">
        <v>140500</v>
      </c>
      <c r="J4" s="7">
        <v>144000</v>
      </c>
      <c r="K4" s="7">
        <v>163800</v>
      </c>
      <c r="L4" s="7">
        <v>168100</v>
      </c>
      <c r="M4" s="36">
        <f>(L4-E4)/E4</f>
        <v>1.9804964539007093</v>
      </c>
      <c r="N4" s="98"/>
      <c r="Q4" s="10"/>
    </row>
    <row r="5" spans="1:17" s="4" customFormat="1" ht="30" customHeight="1" x14ac:dyDescent="0.2">
      <c r="A5" s="3"/>
      <c r="B5" s="4" t="s">
        <v>33</v>
      </c>
      <c r="C5" s="3"/>
      <c r="D5" s="4" t="s">
        <v>30</v>
      </c>
      <c r="E5" s="6">
        <f>SUM(E3:E4)</f>
        <v>952400</v>
      </c>
      <c r="F5" s="6">
        <f t="shared" ref="F5:L5" si="0">SUM(F3:F4)</f>
        <v>747000</v>
      </c>
      <c r="G5" s="6">
        <f t="shared" si="0"/>
        <v>841800</v>
      </c>
      <c r="H5" s="6">
        <f t="shared" si="0"/>
        <v>842300</v>
      </c>
      <c r="I5" s="6">
        <f t="shared" si="0"/>
        <v>846100</v>
      </c>
      <c r="J5" s="6">
        <f t="shared" si="0"/>
        <v>849600</v>
      </c>
      <c r="K5" s="6">
        <f t="shared" si="0"/>
        <v>869400</v>
      </c>
      <c r="L5" s="6">
        <f t="shared" si="0"/>
        <v>891400</v>
      </c>
      <c r="M5" s="94">
        <f>(L5-E5)/E5</f>
        <v>-6.4048719025619483E-2</v>
      </c>
      <c r="N5" s="98"/>
      <c r="Q5" s="10"/>
    </row>
    <row r="6" spans="1:17" s="4" customFormat="1" ht="42" customHeight="1" x14ac:dyDescent="0.2">
      <c r="A6" s="3"/>
      <c r="C6" s="3"/>
      <c r="E6" s="6"/>
      <c r="F6" s="6"/>
      <c r="G6" s="6"/>
      <c r="H6" s="6"/>
      <c r="I6" s="6"/>
      <c r="J6" s="6"/>
      <c r="K6" s="6"/>
      <c r="L6" s="6"/>
      <c r="M6" s="10"/>
      <c r="N6" s="98"/>
      <c r="Q6" s="10"/>
    </row>
    <row r="7" spans="1:17" s="4" customFormat="1" ht="30" customHeight="1" x14ac:dyDescent="0.2">
      <c r="A7" s="12" t="s">
        <v>221</v>
      </c>
      <c r="B7" s="8" t="s">
        <v>77</v>
      </c>
      <c r="C7" s="5" t="s">
        <v>29</v>
      </c>
      <c r="D7" s="4" t="s">
        <v>32</v>
      </c>
      <c r="E7" s="6">
        <v>262200</v>
      </c>
      <c r="F7" s="6">
        <v>262200</v>
      </c>
      <c r="G7" s="6">
        <v>377200</v>
      </c>
      <c r="H7" s="6">
        <v>473800</v>
      </c>
      <c r="I7" s="6">
        <v>473800</v>
      </c>
      <c r="J7" s="6">
        <v>473800</v>
      </c>
      <c r="K7" s="6">
        <v>473800</v>
      </c>
      <c r="L7" s="6">
        <v>479300</v>
      </c>
      <c r="M7" s="10">
        <f>(L7-E7)/E7</f>
        <v>0.82799389778794819</v>
      </c>
      <c r="N7" s="98">
        <v>8698729.5800000001</v>
      </c>
      <c r="P7" s="3"/>
      <c r="Q7" s="10"/>
    </row>
    <row r="8" spans="1:17" s="4" customFormat="1" ht="30" customHeight="1" thickBot="1" x14ac:dyDescent="0.25">
      <c r="A8" s="3" t="s">
        <v>40</v>
      </c>
      <c r="B8" s="4" t="s">
        <v>76</v>
      </c>
      <c r="C8" s="3">
        <v>5.5100000000000003E-2</v>
      </c>
      <c r="D8" s="4" t="s">
        <v>31</v>
      </c>
      <c r="E8" s="7">
        <v>233500</v>
      </c>
      <c r="F8" s="7">
        <v>334200</v>
      </c>
      <c r="G8" s="7">
        <v>342900</v>
      </c>
      <c r="H8" s="7">
        <v>345600</v>
      </c>
      <c r="I8" s="7">
        <v>353200</v>
      </c>
      <c r="J8" s="7">
        <v>390300</v>
      </c>
      <c r="K8" s="7">
        <v>395600</v>
      </c>
      <c r="L8" s="7">
        <v>406800</v>
      </c>
      <c r="M8" s="36">
        <f>(L8-E8)/E8</f>
        <v>0.74218415417558892</v>
      </c>
      <c r="N8" s="98"/>
      <c r="O8" s="85" t="s">
        <v>74</v>
      </c>
      <c r="P8" s="86"/>
      <c r="Q8" s="86"/>
    </row>
    <row r="9" spans="1:17" s="4" customFormat="1" ht="30" customHeight="1" x14ac:dyDescent="0.2">
      <c r="A9" s="3" t="s">
        <v>41</v>
      </c>
      <c r="B9" s="4" t="s">
        <v>78</v>
      </c>
      <c r="C9" s="3"/>
      <c r="D9" s="4" t="s">
        <v>30</v>
      </c>
      <c r="E9" s="6">
        <f>SUM(E7:E8)</f>
        <v>495700</v>
      </c>
      <c r="F9" s="6">
        <f t="shared" ref="F9" si="1">SUM(F7:F8)</f>
        <v>596400</v>
      </c>
      <c r="G9" s="6">
        <f t="shared" ref="G9" si="2">SUM(G7:G8)</f>
        <v>720100</v>
      </c>
      <c r="H9" s="6">
        <f t="shared" ref="H9" si="3">SUM(H7:H8)</f>
        <v>819400</v>
      </c>
      <c r="I9" s="6">
        <f t="shared" ref="I9" si="4">SUM(I7:I8)</f>
        <v>827000</v>
      </c>
      <c r="J9" s="6">
        <f t="shared" ref="J9" si="5">SUM(J7:J8)</f>
        <v>864100</v>
      </c>
      <c r="K9" s="6">
        <f t="shared" ref="K9" si="6">SUM(K7:K8)</f>
        <v>869400</v>
      </c>
      <c r="L9" s="6">
        <f t="shared" ref="L9" si="7">SUM(L7:L8)</f>
        <v>886100</v>
      </c>
      <c r="M9" s="10">
        <f>(L9-E9)/E9</f>
        <v>0.78757312890861408</v>
      </c>
      <c r="N9" s="98"/>
      <c r="O9" s="21" t="s">
        <v>36</v>
      </c>
      <c r="P9" s="22"/>
      <c r="Q9" s="48">
        <f>(M7+M11+M15)/3</f>
        <v>2.4430865735242526</v>
      </c>
    </row>
    <row r="10" spans="1:17" s="4" customFormat="1" ht="30" customHeight="1" x14ac:dyDescent="0.2">
      <c r="A10" s="3"/>
      <c r="C10" s="3"/>
      <c r="E10" s="6"/>
      <c r="F10" s="6"/>
      <c r="G10" s="6"/>
      <c r="H10" s="6"/>
      <c r="I10" s="6"/>
      <c r="J10" s="6"/>
      <c r="K10" s="6"/>
      <c r="L10" s="6"/>
      <c r="M10" s="10"/>
      <c r="N10" s="98"/>
      <c r="O10" s="23" t="s">
        <v>37</v>
      </c>
      <c r="P10" s="9"/>
      <c r="Q10" s="35">
        <f>M3</f>
        <v>-0.19274553571428571</v>
      </c>
    </row>
    <row r="11" spans="1:17" s="4" customFormat="1" ht="30" customHeight="1" thickBot="1" x14ac:dyDescent="0.25">
      <c r="A11" s="12" t="s">
        <v>222</v>
      </c>
      <c r="B11" s="8" t="s">
        <v>79</v>
      </c>
      <c r="C11" s="5" t="s">
        <v>29</v>
      </c>
      <c r="D11" s="4" t="s">
        <v>32</v>
      </c>
      <c r="E11" s="6">
        <v>158000</v>
      </c>
      <c r="F11" s="6">
        <v>253700</v>
      </c>
      <c r="G11" s="6">
        <v>603100</v>
      </c>
      <c r="H11" s="6">
        <v>603100</v>
      </c>
      <c r="I11" s="6">
        <v>603100</v>
      </c>
      <c r="J11" s="6">
        <v>603100</v>
      </c>
      <c r="K11" s="6">
        <v>638500</v>
      </c>
      <c r="L11" s="6">
        <v>671600</v>
      </c>
      <c r="M11" s="10">
        <f>(L11-E11)/E11</f>
        <v>3.2506329113924051</v>
      </c>
      <c r="N11" s="98">
        <v>22165016.5</v>
      </c>
      <c r="O11" s="24" t="s">
        <v>38</v>
      </c>
      <c r="P11" s="25"/>
      <c r="Q11" s="49">
        <f>Q9-Q10</f>
        <v>2.6358321092385384</v>
      </c>
    </row>
    <row r="12" spans="1:17" s="4" customFormat="1" ht="30" customHeight="1" x14ac:dyDescent="0.2">
      <c r="A12" s="3" t="s">
        <v>40</v>
      </c>
      <c r="B12" s="4" t="s">
        <v>80</v>
      </c>
      <c r="C12" s="3">
        <v>3.0300000000000001E-2</v>
      </c>
      <c r="D12" s="4" t="s">
        <v>31</v>
      </c>
      <c r="E12" s="7">
        <v>526300</v>
      </c>
      <c r="F12" s="7">
        <v>390500</v>
      </c>
      <c r="G12" s="7">
        <v>305700</v>
      </c>
      <c r="H12" s="7">
        <v>308100</v>
      </c>
      <c r="I12" s="7">
        <v>328400</v>
      </c>
      <c r="J12" s="7">
        <v>346500</v>
      </c>
      <c r="K12" s="7">
        <v>450700</v>
      </c>
      <c r="L12" s="7">
        <v>543200</v>
      </c>
      <c r="M12" s="36">
        <f>(L12-E12)/E12</f>
        <v>3.2110963328899865E-2</v>
      </c>
      <c r="N12" s="98"/>
      <c r="Q12" s="10"/>
    </row>
    <row r="13" spans="1:17" s="4" customFormat="1" ht="30" customHeight="1" x14ac:dyDescent="0.2">
      <c r="A13" s="3" t="s">
        <v>41</v>
      </c>
      <c r="B13" s="4" t="s">
        <v>81</v>
      </c>
      <c r="C13" s="3"/>
      <c r="D13" s="4" t="s">
        <v>30</v>
      </c>
      <c r="E13" s="6">
        <f>SUM(E11:E12)</f>
        <v>684300</v>
      </c>
      <c r="F13" s="6">
        <f t="shared" ref="F13" si="8">SUM(F11:F12)</f>
        <v>644200</v>
      </c>
      <c r="G13" s="6">
        <f t="shared" ref="G13" si="9">SUM(G11:G12)</f>
        <v>908800</v>
      </c>
      <c r="H13" s="6">
        <f t="shared" ref="H13" si="10">SUM(H11:H12)</f>
        <v>911200</v>
      </c>
      <c r="I13" s="6">
        <f t="shared" ref="I13" si="11">SUM(I11:I12)</f>
        <v>931500</v>
      </c>
      <c r="J13" s="6">
        <f t="shared" ref="J13" si="12">SUM(J11:J12)</f>
        <v>949600</v>
      </c>
      <c r="K13" s="6">
        <f t="shared" ref="K13" si="13">SUM(K11:K12)</f>
        <v>1089200</v>
      </c>
      <c r="L13" s="6">
        <f t="shared" ref="L13" si="14">SUM(L11:L12)</f>
        <v>1214800</v>
      </c>
      <c r="M13" s="10">
        <f>(L13-E13)/E13</f>
        <v>0.77524477568317984</v>
      </c>
      <c r="N13" s="98"/>
      <c r="Q13" s="10"/>
    </row>
    <row r="14" spans="1:17" s="4" customFormat="1" ht="30" customHeight="1" thickBot="1" x14ac:dyDescent="0.25">
      <c r="A14" s="3"/>
      <c r="C14" s="3"/>
      <c r="E14" s="6"/>
      <c r="F14" s="6"/>
      <c r="G14" s="6"/>
      <c r="H14" s="6"/>
      <c r="I14" s="6"/>
      <c r="J14" s="6"/>
      <c r="K14" s="6"/>
      <c r="L14" s="6"/>
      <c r="M14" s="10"/>
      <c r="N14" s="98"/>
      <c r="O14" s="85" t="s">
        <v>75</v>
      </c>
      <c r="P14" s="86"/>
      <c r="Q14" s="86"/>
    </row>
    <row r="15" spans="1:17" s="4" customFormat="1" ht="30" customHeight="1" x14ac:dyDescent="0.2">
      <c r="A15" s="12" t="s">
        <v>223</v>
      </c>
      <c r="B15" s="8" t="s">
        <v>82</v>
      </c>
      <c r="C15" s="5" t="s">
        <v>29</v>
      </c>
      <c r="D15" s="4" t="s">
        <v>32</v>
      </c>
      <c r="E15" s="6">
        <v>158000</v>
      </c>
      <c r="F15" s="6">
        <v>377600</v>
      </c>
      <c r="G15" s="6">
        <v>603100</v>
      </c>
      <c r="H15" s="6">
        <v>603100</v>
      </c>
      <c r="I15" s="6">
        <v>603100</v>
      </c>
      <c r="J15" s="6">
        <v>603100</v>
      </c>
      <c r="K15" s="6">
        <v>638500</v>
      </c>
      <c r="L15" s="6">
        <v>671600</v>
      </c>
      <c r="M15" s="10">
        <f>(L15-E15)/E15</f>
        <v>3.2506329113924051</v>
      </c>
      <c r="N15" s="98">
        <v>23238754.32</v>
      </c>
      <c r="O15" s="21" t="s">
        <v>36</v>
      </c>
      <c r="P15" s="22"/>
      <c r="Q15" s="48">
        <f>(M9+M13+M17)/3</f>
        <v>1.3856800920355805</v>
      </c>
    </row>
    <row r="16" spans="1:17" s="4" customFormat="1" ht="30" customHeight="1" x14ac:dyDescent="0.2">
      <c r="A16" s="3" t="s">
        <v>40</v>
      </c>
      <c r="B16" s="4" t="s">
        <v>83</v>
      </c>
      <c r="C16" s="3">
        <v>2.8899999999999999E-2</v>
      </c>
      <c r="D16" s="4" t="s">
        <v>31</v>
      </c>
      <c r="E16" s="7">
        <v>139700</v>
      </c>
      <c r="F16" s="7">
        <v>62900</v>
      </c>
      <c r="G16" s="7">
        <v>66000</v>
      </c>
      <c r="H16" s="7">
        <v>109400</v>
      </c>
      <c r="I16" s="7">
        <v>128000</v>
      </c>
      <c r="J16" s="7">
        <v>297900</v>
      </c>
      <c r="K16" s="7">
        <v>387400</v>
      </c>
      <c r="L16" s="7">
        <v>398400</v>
      </c>
      <c r="M16" s="36">
        <f>(L16-E16)/E16</f>
        <v>1.8518253400143163</v>
      </c>
      <c r="N16" s="98"/>
      <c r="O16" s="23" t="s">
        <v>37</v>
      </c>
      <c r="P16" s="9"/>
      <c r="Q16" s="35">
        <f>M5</f>
        <v>-6.4048719025619483E-2</v>
      </c>
    </row>
    <row r="17" spans="1:17" s="4" customFormat="1" ht="30" customHeight="1" thickBot="1" x14ac:dyDescent="0.25">
      <c r="A17" s="3" t="s">
        <v>41</v>
      </c>
      <c r="B17" s="4" t="s">
        <v>84</v>
      </c>
      <c r="C17" s="3"/>
      <c r="D17" s="4" t="s">
        <v>30</v>
      </c>
      <c r="E17" s="6">
        <f>SUM(E15:E16)</f>
        <v>297700</v>
      </c>
      <c r="F17" s="6">
        <f t="shared" ref="F17" si="15">SUM(F15:F16)</f>
        <v>440500</v>
      </c>
      <c r="G17" s="6">
        <f t="shared" ref="G17" si="16">SUM(G15:G16)</f>
        <v>669100</v>
      </c>
      <c r="H17" s="6">
        <f t="shared" ref="H17" si="17">SUM(H15:H16)</f>
        <v>712500</v>
      </c>
      <c r="I17" s="6">
        <f t="shared" ref="I17" si="18">SUM(I15:I16)</f>
        <v>731100</v>
      </c>
      <c r="J17" s="6">
        <f t="shared" ref="J17" si="19">SUM(J15:J16)</f>
        <v>901000</v>
      </c>
      <c r="K17" s="6">
        <f t="shared" ref="K17" si="20">SUM(K15:K16)</f>
        <v>1025900</v>
      </c>
      <c r="L17" s="6">
        <f t="shared" ref="L17" si="21">SUM(L15:L16)</f>
        <v>1070000</v>
      </c>
      <c r="M17" s="10">
        <f>(L17-E17)/E17</f>
        <v>2.5942223715149479</v>
      </c>
      <c r="N17" s="98"/>
      <c r="O17" s="24" t="s">
        <v>38</v>
      </c>
      <c r="P17" s="25"/>
      <c r="Q17" s="49">
        <f>Q15-Q16</f>
        <v>1.4497288110611999</v>
      </c>
    </row>
    <row r="18" spans="1:17" ht="3" customHeight="1" x14ac:dyDescent="0.2">
      <c r="A18" s="3"/>
      <c r="B18" s="4"/>
      <c r="C18" s="3"/>
      <c r="D18" s="4"/>
      <c r="E18" s="6"/>
      <c r="F18" s="6"/>
      <c r="G18" s="6"/>
      <c r="H18" s="6"/>
      <c r="I18" s="6"/>
      <c r="J18" s="6"/>
      <c r="K18" s="6"/>
      <c r="L18" s="6"/>
      <c r="M18" s="10"/>
    </row>
    <row r="19" spans="1:17" ht="2" customHeight="1" x14ac:dyDescent="0.2">
      <c r="O19" s="4"/>
      <c r="P19" s="3"/>
      <c r="Q19" s="10"/>
    </row>
    <row r="20" spans="1:17" ht="30" customHeight="1" x14ac:dyDescent="0.2">
      <c r="O20" s="4"/>
      <c r="P20" s="3"/>
      <c r="Q20" s="10"/>
    </row>
    <row r="21" spans="1:17" ht="30" customHeight="1" x14ac:dyDescent="0.2">
      <c r="O21" s="34"/>
      <c r="P21" s="2"/>
    </row>
    <row r="22" spans="1:17" s="4" customFormat="1" ht="30" customHeight="1" x14ac:dyDescent="0.2">
      <c r="A22" s="3"/>
      <c r="C22" s="3"/>
      <c r="E22" s="3">
        <v>2016</v>
      </c>
      <c r="F22" s="3">
        <v>2017</v>
      </c>
      <c r="G22" s="3">
        <v>2018</v>
      </c>
      <c r="H22" s="3">
        <v>2019</v>
      </c>
      <c r="I22" s="3">
        <v>2020</v>
      </c>
      <c r="J22" s="3">
        <v>2021</v>
      </c>
      <c r="K22" s="3">
        <v>2022</v>
      </c>
      <c r="L22" s="3">
        <v>2023</v>
      </c>
      <c r="M22" s="47" t="s">
        <v>34</v>
      </c>
      <c r="N22" s="97" t="s">
        <v>224</v>
      </c>
      <c r="Q22" s="10"/>
    </row>
    <row r="23" spans="1:17" s="4" customFormat="1" ht="30" customHeight="1" x14ac:dyDescent="0.2">
      <c r="A23" s="13" t="s">
        <v>226</v>
      </c>
      <c r="B23" s="14" t="s">
        <v>2</v>
      </c>
      <c r="C23" s="5" t="s">
        <v>29</v>
      </c>
      <c r="D23" s="4" t="s">
        <v>32</v>
      </c>
      <c r="E23" s="6">
        <v>268600</v>
      </c>
      <c r="F23" s="6">
        <v>292300</v>
      </c>
      <c r="G23" s="6">
        <v>367400</v>
      </c>
      <c r="H23" s="6">
        <v>367400</v>
      </c>
      <c r="I23" s="6">
        <v>367400</v>
      </c>
      <c r="J23" s="6">
        <v>372400</v>
      </c>
      <c r="K23" s="6">
        <v>453400</v>
      </c>
      <c r="L23" s="6">
        <v>489500</v>
      </c>
      <c r="M23" s="10">
        <f>(L23-E23)/E23</f>
        <v>0.82241250930752052</v>
      </c>
      <c r="N23" s="98">
        <v>12237500</v>
      </c>
      <c r="O23" s="57"/>
      <c r="Q23" s="10"/>
    </row>
    <row r="24" spans="1:17" s="4" customFormat="1" ht="30" customHeight="1" x14ac:dyDescent="0.2">
      <c r="A24" s="3" t="s">
        <v>40</v>
      </c>
      <c r="B24" s="4" t="s">
        <v>5</v>
      </c>
      <c r="C24" s="3">
        <v>0.04</v>
      </c>
      <c r="D24" s="4" t="s">
        <v>31</v>
      </c>
      <c r="E24" s="7">
        <v>58100</v>
      </c>
      <c r="F24" s="7">
        <v>59100</v>
      </c>
      <c r="G24" s="7">
        <v>63800</v>
      </c>
      <c r="H24" s="7">
        <v>64300</v>
      </c>
      <c r="I24" s="7">
        <v>68500</v>
      </c>
      <c r="J24" s="7">
        <v>72300</v>
      </c>
      <c r="K24" s="7">
        <v>94100</v>
      </c>
      <c r="L24" s="7">
        <v>115300</v>
      </c>
      <c r="M24" s="36">
        <f>(L24-E24)/E24</f>
        <v>0.98450946643717729</v>
      </c>
      <c r="N24" s="98"/>
      <c r="Q24" s="10"/>
    </row>
    <row r="25" spans="1:17" s="4" customFormat="1" ht="30" customHeight="1" x14ac:dyDescent="0.2">
      <c r="A25" s="3" t="s">
        <v>41</v>
      </c>
      <c r="B25" s="4" t="s">
        <v>58</v>
      </c>
      <c r="C25" s="3"/>
      <c r="D25" s="4" t="s">
        <v>30</v>
      </c>
      <c r="E25" s="6">
        <f>SUM(E23:E24)</f>
        <v>326700</v>
      </c>
      <c r="F25" s="6">
        <f t="shared" ref="F25" si="22">SUM(F23:F24)</f>
        <v>351400</v>
      </c>
      <c r="G25" s="6">
        <f t="shared" ref="G25" si="23">SUM(G23:G24)</f>
        <v>431200</v>
      </c>
      <c r="H25" s="6">
        <f t="shared" ref="H25" si="24">SUM(H23:H24)</f>
        <v>431700</v>
      </c>
      <c r="I25" s="6">
        <f t="shared" ref="I25" si="25">SUM(I23:I24)</f>
        <v>435900</v>
      </c>
      <c r="J25" s="6">
        <f t="shared" ref="J25" si="26">SUM(J23:J24)</f>
        <v>444700</v>
      </c>
      <c r="K25" s="6">
        <f t="shared" ref="K25:L25" si="27">SUM(K23:K24)</f>
        <v>547500</v>
      </c>
      <c r="L25" s="6">
        <f t="shared" si="27"/>
        <v>604800</v>
      </c>
      <c r="M25" s="10">
        <f>(L25-E25)/E25</f>
        <v>0.85123966942148765</v>
      </c>
      <c r="N25" s="98"/>
      <c r="Q25" s="10"/>
    </row>
    <row r="26" spans="1:17" s="4" customFormat="1" ht="30" customHeight="1" x14ac:dyDescent="0.2">
      <c r="A26" s="3"/>
      <c r="C26" s="3"/>
      <c r="E26" s="6"/>
      <c r="F26" s="6"/>
      <c r="G26" s="6"/>
      <c r="H26" s="6"/>
      <c r="I26" s="6"/>
      <c r="J26" s="6"/>
      <c r="K26" s="6"/>
      <c r="L26" s="6"/>
      <c r="M26" s="10"/>
      <c r="N26" s="98"/>
      <c r="Q26" s="10"/>
    </row>
    <row r="27" spans="1:17" s="4" customFormat="1" ht="30" customHeight="1" x14ac:dyDescent="0.2">
      <c r="A27" s="13" t="s">
        <v>221</v>
      </c>
      <c r="B27" s="14" t="s">
        <v>85</v>
      </c>
      <c r="C27" s="5" t="s">
        <v>29</v>
      </c>
      <c r="D27" s="4" t="s">
        <v>32</v>
      </c>
      <c r="E27" s="6">
        <v>268600</v>
      </c>
      <c r="F27" s="6">
        <v>292300</v>
      </c>
      <c r="G27" s="6">
        <v>367400</v>
      </c>
      <c r="H27" s="6">
        <v>367400</v>
      </c>
      <c r="I27" s="6">
        <v>367400</v>
      </c>
      <c r="J27" s="6">
        <v>372400</v>
      </c>
      <c r="K27" s="6">
        <v>453400</v>
      </c>
      <c r="L27" s="6">
        <v>489500</v>
      </c>
      <c r="M27" s="10">
        <f>(L27-E27)/E27</f>
        <v>0.82241250930752052</v>
      </c>
      <c r="N27" s="98">
        <f>L27/C28</f>
        <v>11852300.242130749</v>
      </c>
      <c r="O27" s="66"/>
      <c r="P27" s="3"/>
      <c r="Q27" s="10"/>
    </row>
    <row r="28" spans="1:17" s="4" customFormat="1" ht="30" customHeight="1" thickBot="1" x14ac:dyDescent="0.25">
      <c r="A28" s="3" t="s">
        <v>40</v>
      </c>
      <c r="B28" s="4" t="s">
        <v>86</v>
      </c>
      <c r="C28" s="3">
        <v>4.1300000000000003E-2</v>
      </c>
      <c r="D28" s="4" t="s">
        <v>31</v>
      </c>
      <c r="E28" s="7">
        <v>71500</v>
      </c>
      <c r="F28" s="7">
        <v>72700</v>
      </c>
      <c r="G28" s="7">
        <v>78500</v>
      </c>
      <c r="H28" s="7">
        <v>79100</v>
      </c>
      <c r="I28" s="7">
        <v>84400</v>
      </c>
      <c r="J28" s="7">
        <v>198000</v>
      </c>
      <c r="K28" s="7">
        <v>257500</v>
      </c>
      <c r="L28" s="7">
        <v>267300</v>
      </c>
      <c r="M28" s="36">
        <f>(L28-E28)/E28</f>
        <v>2.7384615384615385</v>
      </c>
      <c r="N28" s="98"/>
      <c r="O28" s="81" t="s">
        <v>74</v>
      </c>
      <c r="P28" s="82"/>
      <c r="Q28" s="82"/>
    </row>
    <row r="29" spans="1:17" s="4" customFormat="1" ht="30" customHeight="1" x14ac:dyDescent="0.2">
      <c r="A29" s="3" t="s">
        <v>41</v>
      </c>
      <c r="B29" s="4" t="s">
        <v>87</v>
      </c>
      <c r="C29" s="3"/>
      <c r="D29" s="4" t="s">
        <v>30</v>
      </c>
      <c r="E29" s="6">
        <f>SUM(E27:E28)</f>
        <v>340100</v>
      </c>
      <c r="F29" s="6">
        <f t="shared" ref="F29" si="28">SUM(F27:F28)</f>
        <v>365000</v>
      </c>
      <c r="G29" s="6">
        <f t="shared" ref="G29" si="29">SUM(G27:G28)</f>
        <v>445900</v>
      </c>
      <c r="H29" s="6">
        <f t="shared" ref="H29" si="30">SUM(H27:H28)</f>
        <v>446500</v>
      </c>
      <c r="I29" s="6">
        <f t="shared" ref="I29" si="31">SUM(I27:I28)</f>
        <v>451800</v>
      </c>
      <c r="J29" s="6">
        <f t="shared" ref="J29" si="32">SUM(J27:J28)</f>
        <v>570400</v>
      </c>
      <c r="K29" s="6">
        <f t="shared" ref="K29" si="33">SUM(K27:K28)</f>
        <v>710900</v>
      </c>
      <c r="L29" s="6">
        <f t="shared" ref="L29" si="34">SUM(L27:L28)</f>
        <v>756800</v>
      </c>
      <c r="M29" s="10">
        <f>(L29-E29)/E29</f>
        <v>1.2252278741546605</v>
      </c>
      <c r="N29" s="98"/>
      <c r="O29" s="16" t="s">
        <v>36</v>
      </c>
      <c r="P29" s="17"/>
      <c r="Q29" s="50">
        <f>(M27+M31+M35)/3</f>
        <v>0.98816049160825392</v>
      </c>
    </row>
    <row r="30" spans="1:17" s="4" customFormat="1" ht="30" customHeight="1" x14ac:dyDescent="0.2">
      <c r="A30" s="3"/>
      <c r="B30"/>
      <c r="C30" s="3"/>
      <c r="E30" s="6"/>
      <c r="F30" s="6"/>
      <c r="G30" s="6"/>
      <c r="H30" s="6"/>
      <c r="I30" s="6"/>
      <c r="J30" s="6"/>
      <c r="K30" s="6"/>
      <c r="L30" s="6"/>
      <c r="M30" s="10"/>
      <c r="N30" s="98"/>
      <c r="O30" s="18" t="s">
        <v>37</v>
      </c>
      <c r="P30" s="15"/>
      <c r="Q30" s="37">
        <f>M23</f>
        <v>0.82241250930752052</v>
      </c>
    </row>
    <row r="31" spans="1:17" s="4" customFormat="1" ht="30" customHeight="1" thickBot="1" x14ac:dyDescent="0.25">
      <c r="A31" s="13" t="s">
        <v>222</v>
      </c>
      <c r="B31" s="14" t="s">
        <v>91</v>
      </c>
      <c r="C31" s="5" t="s">
        <v>29</v>
      </c>
      <c r="D31" s="4" t="s">
        <v>32</v>
      </c>
      <c r="E31" s="6">
        <v>217500</v>
      </c>
      <c r="F31" s="6">
        <v>217500</v>
      </c>
      <c r="G31" s="6">
        <v>217500</v>
      </c>
      <c r="H31" s="6">
        <v>217500</v>
      </c>
      <c r="I31" s="6">
        <v>354000</v>
      </c>
      <c r="J31" s="6">
        <v>370000</v>
      </c>
      <c r="K31" s="6">
        <v>451000</v>
      </c>
      <c r="L31" s="6">
        <v>486900</v>
      </c>
      <c r="M31" s="10">
        <f>(L31-E31)/E31</f>
        <v>1.2386206896551724</v>
      </c>
      <c r="N31" s="98">
        <v>13088709.67</v>
      </c>
      <c r="O31" s="19" t="s">
        <v>38</v>
      </c>
      <c r="P31" s="20"/>
      <c r="Q31" s="51">
        <f>Q29-Q30</f>
        <v>0.1657479823007334</v>
      </c>
    </row>
    <row r="32" spans="1:17" s="4" customFormat="1" ht="30" customHeight="1" x14ac:dyDescent="0.2">
      <c r="A32" s="3" t="s">
        <v>40</v>
      </c>
      <c r="B32" s="4" t="s">
        <v>88</v>
      </c>
      <c r="C32" s="3">
        <v>3.7199999999999997E-2</v>
      </c>
      <c r="D32" s="4" t="s">
        <v>31</v>
      </c>
      <c r="E32" s="7">
        <v>107500</v>
      </c>
      <c r="F32" s="7">
        <v>179400</v>
      </c>
      <c r="G32" s="7">
        <v>193700</v>
      </c>
      <c r="H32" s="7">
        <v>195200</v>
      </c>
      <c r="I32" s="7">
        <v>208100</v>
      </c>
      <c r="J32" s="7">
        <v>219500</v>
      </c>
      <c r="K32" s="7">
        <v>244900</v>
      </c>
      <c r="L32" s="7">
        <v>250900</v>
      </c>
      <c r="M32" s="36">
        <f>(L32-E32)/E32</f>
        <v>1.3339534883720929</v>
      </c>
      <c r="N32" s="98">
        <f>L31/C32</f>
        <v>13088709.677419355</v>
      </c>
      <c r="Q32" s="10"/>
    </row>
    <row r="33" spans="1:17" s="4" customFormat="1" ht="30" customHeight="1" x14ac:dyDescent="0.2">
      <c r="A33" s="3" t="s">
        <v>41</v>
      </c>
      <c r="B33" s="4" t="s">
        <v>84</v>
      </c>
      <c r="C33" s="3"/>
      <c r="D33" s="4" t="s">
        <v>30</v>
      </c>
      <c r="E33" s="6">
        <f>SUM(E31:E32)</f>
        <v>325000</v>
      </c>
      <c r="F33" s="6">
        <f t="shared" ref="F33" si="35">SUM(F31:F32)</f>
        <v>396900</v>
      </c>
      <c r="G33" s="6">
        <f t="shared" ref="G33" si="36">SUM(G31:G32)</f>
        <v>411200</v>
      </c>
      <c r="H33" s="6">
        <f t="shared" ref="H33" si="37">SUM(H31:H32)</f>
        <v>412700</v>
      </c>
      <c r="I33" s="6">
        <f t="shared" ref="I33" si="38">SUM(I31:I32)</f>
        <v>562100</v>
      </c>
      <c r="J33" s="6">
        <f t="shared" ref="J33" si="39">SUM(J31:J32)</f>
        <v>589500</v>
      </c>
      <c r="K33" s="6">
        <f t="shared" ref="K33" si="40">SUM(K31:K32)</f>
        <v>695900</v>
      </c>
      <c r="L33" s="6">
        <f t="shared" ref="L33" si="41">SUM(L31:L32)</f>
        <v>737800</v>
      </c>
      <c r="M33" s="10">
        <f>(L33-E33)/E33</f>
        <v>1.2701538461538462</v>
      </c>
      <c r="N33" s="98"/>
      <c r="Q33" s="10"/>
    </row>
    <row r="34" spans="1:17" s="4" customFormat="1" ht="30" customHeight="1" thickBot="1" x14ac:dyDescent="0.25">
      <c r="A34" s="3"/>
      <c r="C34" s="3"/>
      <c r="E34" s="6"/>
      <c r="F34" s="6"/>
      <c r="G34" s="6"/>
      <c r="H34" s="6"/>
      <c r="I34" s="6"/>
      <c r="J34" s="6"/>
      <c r="K34" s="6"/>
      <c r="L34" s="6"/>
      <c r="M34" s="10"/>
      <c r="N34" s="98"/>
      <c r="O34" s="81" t="s">
        <v>75</v>
      </c>
      <c r="P34" s="82"/>
      <c r="Q34" s="82"/>
    </row>
    <row r="35" spans="1:17" s="4" customFormat="1" ht="30" customHeight="1" x14ac:dyDescent="0.2">
      <c r="A35" s="13" t="s">
        <v>223</v>
      </c>
      <c r="B35" s="14" t="s">
        <v>90</v>
      </c>
      <c r="C35" s="5" t="s">
        <v>29</v>
      </c>
      <c r="D35" s="4" t="s">
        <v>32</v>
      </c>
      <c r="E35" s="6">
        <v>261000</v>
      </c>
      <c r="F35" s="6">
        <v>261000</v>
      </c>
      <c r="G35" s="6">
        <v>261000</v>
      </c>
      <c r="H35" s="6">
        <v>261000</v>
      </c>
      <c r="I35" s="6">
        <v>363000</v>
      </c>
      <c r="J35" s="6">
        <v>379000</v>
      </c>
      <c r="K35" s="6">
        <v>460000</v>
      </c>
      <c r="L35" s="6">
        <v>496800</v>
      </c>
      <c r="M35" s="10">
        <f>(L35-E35)/E35</f>
        <v>0.90344827586206899</v>
      </c>
      <c r="N35" s="98">
        <v>9132352.9399999995</v>
      </c>
      <c r="O35" s="16" t="s">
        <v>36</v>
      </c>
      <c r="P35" s="17"/>
      <c r="Q35" s="50">
        <f>(M29+M33+M37)/3</f>
        <v>1.1326919798360293</v>
      </c>
    </row>
    <row r="36" spans="1:17" s="4" customFormat="1" ht="30" customHeight="1" x14ac:dyDescent="0.2">
      <c r="A36" s="3" t="s">
        <v>40</v>
      </c>
      <c r="B36" s="4" t="s">
        <v>89</v>
      </c>
      <c r="C36" s="3">
        <v>5.4399999999999997E-2</v>
      </c>
      <c r="D36" s="4" t="s">
        <v>31</v>
      </c>
      <c r="E36" s="7">
        <v>121300</v>
      </c>
      <c r="F36" s="7">
        <v>123300</v>
      </c>
      <c r="G36" s="7">
        <v>133100</v>
      </c>
      <c r="H36" s="7">
        <v>134100</v>
      </c>
      <c r="I36" s="7">
        <v>142900</v>
      </c>
      <c r="J36" s="7">
        <v>150900</v>
      </c>
      <c r="K36" s="7">
        <v>196200</v>
      </c>
      <c r="L36" s="7">
        <v>230600</v>
      </c>
      <c r="M36" s="36">
        <f>(L36-E36)/E36</f>
        <v>0.90107172300082439</v>
      </c>
      <c r="N36" s="98"/>
      <c r="O36" s="18" t="s">
        <v>37</v>
      </c>
      <c r="P36" s="15"/>
      <c r="Q36" s="37">
        <f>M25</f>
        <v>0.85123966942148765</v>
      </c>
    </row>
    <row r="37" spans="1:17" s="4" customFormat="1" ht="30" customHeight="1" thickBot="1" x14ac:dyDescent="0.25">
      <c r="A37" s="3" t="s">
        <v>41</v>
      </c>
      <c r="B37" s="4" t="s">
        <v>92</v>
      </c>
      <c r="C37" s="3"/>
      <c r="D37" s="4" t="s">
        <v>30</v>
      </c>
      <c r="E37" s="6">
        <f>SUM(E35:E36)</f>
        <v>382300</v>
      </c>
      <c r="F37" s="6">
        <f t="shared" ref="F37" si="42">SUM(F35:F36)</f>
        <v>384300</v>
      </c>
      <c r="G37" s="6">
        <f t="shared" ref="G37" si="43">SUM(G35:G36)</f>
        <v>394100</v>
      </c>
      <c r="H37" s="6">
        <f t="shared" ref="H37" si="44">SUM(H35:H36)</f>
        <v>395100</v>
      </c>
      <c r="I37" s="6">
        <f t="shared" ref="I37" si="45">SUM(I35:I36)</f>
        <v>505900</v>
      </c>
      <c r="J37" s="6">
        <f t="shared" ref="J37" si="46">SUM(J35:J36)</f>
        <v>529900</v>
      </c>
      <c r="K37" s="6">
        <f t="shared" ref="K37" si="47">SUM(K35:K36)</f>
        <v>656200</v>
      </c>
      <c r="L37" s="6">
        <f t="shared" ref="L37" si="48">SUM(L35:L36)</f>
        <v>727400</v>
      </c>
      <c r="M37" s="10">
        <f>(L37-E37)/E37</f>
        <v>0.90269421919958148</v>
      </c>
      <c r="N37" s="98"/>
      <c r="O37" s="19" t="s">
        <v>38</v>
      </c>
      <c r="P37" s="20"/>
      <c r="Q37" s="51">
        <f>Q35-Q36</f>
        <v>0.28145231041454166</v>
      </c>
    </row>
    <row r="38" spans="1:17" ht="30" customHeight="1" x14ac:dyDescent="0.2"/>
    <row r="39" spans="1:17" ht="30" customHeight="1" x14ac:dyDescent="0.2"/>
    <row r="40" spans="1:17" ht="30" customHeight="1" x14ac:dyDescent="0.2"/>
    <row r="41" spans="1:17" ht="30" customHeight="1" x14ac:dyDescent="0.2"/>
    <row r="42" spans="1:17" s="4" customFormat="1" ht="30" customHeight="1" x14ac:dyDescent="0.2">
      <c r="A42" s="3"/>
      <c r="C42" s="3"/>
      <c r="E42" s="3">
        <v>2016</v>
      </c>
      <c r="F42" s="3">
        <v>2017</v>
      </c>
      <c r="G42" s="3">
        <v>2018</v>
      </c>
      <c r="H42" s="3">
        <v>2019</v>
      </c>
      <c r="I42" s="3">
        <v>2020</v>
      </c>
      <c r="J42" s="3">
        <v>2021</v>
      </c>
      <c r="K42" s="3">
        <v>2022</v>
      </c>
      <c r="L42" s="3">
        <v>2023</v>
      </c>
      <c r="M42" s="47" t="s">
        <v>34</v>
      </c>
      <c r="N42" s="97" t="s">
        <v>224</v>
      </c>
      <c r="Q42" s="10"/>
    </row>
    <row r="43" spans="1:17" s="4" customFormat="1" ht="30" customHeight="1" x14ac:dyDescent="0.2">
      <c r="A43" s="26" t="s">
        <v>227</v>
      </c>
      <c r="B43" s="27" t="s">
        <v>3</v>
      </c>
      <c r="C43" s="5" t="s">
        <v>29</v>
      </c>
      <c r="D43" s="4" t="s">
        <v>32</v>
      </c>
      <c r="E43" s="92">
        <v>306700</v>
      </c>
      <c r="F43" s="92">
        <v>330400</v>
      </c>
      <c r="G43" s="92">
        <v>267100</v>
      </c>
      <c r="H43" s="6">
        <v>267100</v>
      </c>
      <c r="I43" s="6">
        <v>267100</v>
      </c>
      <c r="J43" s="6">
        <v>267100</v>
      </c>
      <c r="K43" s="6">
        <v>352500</v>
      </c>
      <c r="L43" s="6">
        <v>531400</v>
      </c>
      <c r="M43" s="10">
        <f>(L43-E43)/E43</f>
        <v>0.73263775676556897</v>
      </c>
      <c r="N43" s="98">
        <v>7591428.5700000003</v>
      </c>
      <c r="O43" s="66"/>
      <c r="Q43" s="10"/>
    </row>
    <row r="44" spans="1:17" s="4" customFormat="1" ht="30" customHeight="1" x14ac:dyDescent="0.2">
      <c r="A44" s="3"/>
      <c r="B44" s="4" t="s">
        <v>6</v>
      </c>
      <c r="C44" s="3">
        <v>7.0000000000000007E-2</v>
      </c>
      <c r="D44" s="4" t="s">
        <v>31</v>
      </c>
      <c r="E44" s="99">
        <v>40500</v>
      </c>
      <c r="F44" s="99">
        <v>43300</v>
      </c>
      <c r="G44" s="99">
        <v>43300</v>
      </c>
      <c r="H44" s="7">
        <v>43300</v>
      </c>
      <c r="I44" s="7">
        <v>43300</v>
      </c>
      <c r="J44" s="7">
        <v>43300</v>
      </c>
      <c r="K44" s="7">
        <v>43300</v>
      </c>
      <c r="L44" s="7">
        <v>43300</v>
      </c>
      <c r="M44" s="36">
        <f>(L44-E44)/E44</f>
        <v>6.9135802469135796E-2</v>
      </c>
      <c r="N44" s="98"/>
      <c r="Q44" s="10"/>
    </row>
    <row r="45" spans="1:17" s="4" customFormat="1" ht="30" customHeight="1" x14ac:dyDescent="0.2">
      <c r="A45" s="3"/>
      <c r="B45" s="4" t="s">
        <v>59</v>
      </c>
      <c r="C45" s="3"/>
      <c r="D45" s="4" t="s">
        <v>30</v>
      </c>
      <c r="E45" s="92">
        <f>SUM(E43:E44)</f>
        <v>347200</v>
      </c>
      <c r="F45" s="92">
        <f t="shared" ref="F45" si="49">SUM(F43:F44)</f>
        <v>373700</v>
      </c>
      <c r="G45" s="92">
        <f t="shared" ref="G45" si="50">SUM(G43:G44)</f>
        <v>310400</v>
      </c>
      <c r="H45" s="6">
        <f t="shared" ref="H45" si="51">SUM(H43:H44)</f>
        <v>310400</v>
      </c>
      <c r="I45" s="6">
        <f t="shared" ref="I45" si="52">SUM(I43:I44)</f>
        <v>310400</v>
      </c>
      <c r="J45" s="6">
        <f t="shared" ref="J45" si="53">SUM(J43:J44)</f>
        <v>310400</v>
      </c>
      <c r="K45" s="6">
        <f t="shared" ref="K45:L45" si="54">SUM(K43:K44)</f>
        <v>395800</v>
      </c>
      <c r="L45" s="6">
        <f t="shared" si="54"/>
        <v>574700</v>
      </c>
      <c r="M45" s="10">
        <f>(L45-E45)/E45</f>
        <v>0.655241935483871</v>
      </c>
      <c r="N45" s="98"/>
      <c r="Q45" s="10"/>
    </row>
    <row r="46" spans="1:17" s="4" customFormat="1" ht="30" customHeight="1" x14ac:dyDescent="0.2">
      <c r="A46" s="59"/>
      <c r="C46" s="3"/>
      <c r="E46" s="6"/>
      <c r="F46" s="6"/>
      <c r="G46" s="6"/>
      <c r="H46" s="6"/>
      <c r="I46" s="6"/>
      <c r="J46" s="6"/>
      <c r="K46" s="6"/>
      <c r="L46" s="6"/>
      <c r="M46" s="10"/>
      <c r="N46" s="98"/>
      <c r="Q46" s="10"/>
    </row>
    <row r="47" spans="1:17" s="4" customFormat="1" ht="30" customHeight="1" x14ac:dyDescent="0.2">
      <c r="A47" s="26" t="s">
        <v>221</v>
      </c>
      <c r="B47" s="27" t="s">
        <v>85</v>
      </c>
      <c r="C47" s="5" t="s">
        <v>29</v>
      </c>
      <c r="D47" s="4" t="s">
        <v>32</v>
      </c>
      <c r="E47" s="6">
        <v>268600</v>
      </c>
      <c r="F47" s="6">
        <v>292300</v>
      </c>
      <c r="G47" s="6">
        <v>367400</v>
      </c>
      <c r="H47" s="6">
        <v>367400</v>
      </c>
      <c r="I47" s="6">
        <v>367400</v>
      </c>
      <c r="J47" s="6">
        <v>372400</v>
      </c>
      <c r="K47" s="6">
        <v>453400</v>
      </c>
      <c r="L47" s="6">
        <v>489500</v>
      </c>
      <c r="M47" s="10">
        <f>(L47-E47)/E47</f>
        <v>0.82241250930752052</v>
      </c>
      <c r="N47" s="98">
        <v>11852300.24</v>
      </c>
      <c r="O47" s="66"/>
      <c r="P47" s="3"/>
      <c r="Q47" s="10"/>
    </row>
    <row r="48" spans="1:17" s="4" customFormat="1" ht="30" customHeight="1" thickBot="1" x14ac:dyDescent="0.25">
      <c r="A48" s="3" t="s">
        <v>40</v>
      </c>
      <c r="B48" s="4" t="s">
        <v>86</v>
      </c>
      <c r="C48" s="3">
        <v>4.1300000000000003E-2</v>
      </c>
      <c r="D48" s="4" t="s">
        <v>31</v>
      </c>
      <c r="E48" s="7">
        <v>71500</v>
      </c>
      <c r="F48" s="7">
        <v>72700</v>
      </c>
      <c r="G48" s="7">
        <v>78500</v>
      </c>
      <c r="H48" s="7">
        <v>84400</v>
      </c>
      <c r="I48" s="7">
        <v>84400</v>
      </c>
      <c r="J48" s="7">
        <v>198000</v>
      </c>
      <c r="K48" s="7">
        <v>257500</v>
      </c>
      <c r="L48" s="7">
        <v>267300</v>
      </c>
      <c r="M48" s="36">
        <f>(L48-E48)/E48</f>
        <v>2.7384615384615385</v>
      </c>
      <c r="N48" s="98"/>
      <c r="O48" s="83" t="s">
        <v>74</v>
      </c>
      <c r="P48" s="84"/>
      <c r="Q48" s="84"/>
    </row>
    <row r="49" spans="1:17" s="4" customFormat="1" ht="30" customHeight="1" x14ac:dyDescent="0.2">
      <c r="A49" s="3" t="s">
        <v>41</v>
      </c>
      <c r="B49" s="4" t="s">
        <v>93</v>
      </c>
      <c r="C49" s="3"/>
      <c r="D49" s="4" t="s">
        <v>30</v>
      </c>
      <c r="E49" s="6">
        <f>SUM(E47:E48)</f>
        <v>340100</v>
      </c>
      <c r="F49" s="6">
        <f t="shared" ref="F49" si="55">SUM(F47:F48)</f>
        <v>365000</v>
      </c>
      <c r="G49" s="6">
        <f t="shared" ref="G49" si="56">SUM(G47:G48)</f>
        <v>445900</v>
      </c>
      <c r="H49" s="6">
        <f t="shared" ref="H49" si="57">SUM(H47:H48)</f>
        <v>451800</v>
      </c>
      <c r="I49" s="6">
        <f t="shared" ref="I49" si="58">SUM(I47:I48)</f>
        <v>451800</v>
      </c>
      <c r="J49" s="6">
        <f t="shared" ref="J49" si="59">SUM(J47:J48)</f>
        <v>570400</v>
      </c>
      <c r="K49" s="6">
        <f t="shared" ref="K49" si="60">SUM(K47:K48)</f>
        <v>710900</v>
      </c>
      <c r="L49" s="6">
        <f t="shared" ref="L49" si="61">SUM(L47:L48)</f>
        <v>756800</v>
      </c>
      <c r="M49" s="10">
        <f>(L49-E49)/E49</f>
        <v>1.2252278741546605</v>
      </c>
      <c r="N49" s="98"/>
      <c r="O49" s="28" t="s">
        <v>36</v>
      </c>
      <c r="P49" s="29"/>
      <c r="Q49" s="52">
        <f>(M47+M51+M55)/3</f>
        <v>0.98816049160825392</v>
      </c>
    </row>
    <row r="50" spans="1:17" s="4" customFormat="1" ht="30" customHeight="1" x14ac:dyDescent="0.2">
      <c r="A50" s="3"/>
      <c r="C50" s="3"/>
      <c r="E50" s="6"/>
      <c r="F50" s="6"/>
      <c r="G50" s="6"/>
      <c r="H50" s="6"/>
      <c r="I50" s="6"/>
      <c r="J50" s="6"/>
      <c r="K50" s="6"/>
      <c r="L50" s="6"/>
      <c r="M50" s="10"/>
      <c r="N50" s="98"/>
      <c r="O50" s="30" t="s">
        <v>37</v>
      </c>
      <c r="P50" s="31"/>
      <c r="Q50" s="38">
        <f>M43</f>
        <v>0.73263775676556897</v>
      </c>
    </row>
    <row r="51" spans="1:17" s="4" customFormat="1" ht="30" customHeight="1" thickBot="1" x14ac:dyDescent="0.25">
      <c r="A51" s="26" t="s">
        <v>222</v>
      </c>
      <c r="B51" s="27" t="s">
        <v>91</v>
      </c>
      <c r="C51" s="5" t="s">
        <v>29</v>
      </c>
      <c r="D51" s="4" t="s">
        <v>32</v>
      </c>
      <c r="E51" s="6">
        <v>217500</v>
      </c>
      <c r="F51" s="6">
        <v>217500</v>
      </c>
      <c r="G51" s="6">
        <v>217500</v>
      </c>
      <c r="H51" s="6">
        <v>217500</v>
      </c>
      <c r="I51" s="6">
        <v>354000</v>
      </c>
      <c r="J51" s="6">
        <v>370000</v>
      </c>
      <c r="K51" s="6">
        <v>451000</v>
      </c>
      <c r="L51" s="6">
        <v>486900</v>
      </c>
      <c r="M51" s="10">
        <f>(L51-E51)/E51</f>
        <v>1.2386206896551724</v>
      </c>
      <c r="N51" s="98">
        <v>11789346.24</v>
      </c>
      <c r="O51" s="32" t="s">
        <v>38</v>
      </c>
      <c r="P51" s="33"/>
      <c r="Q51" s="53">
        <f>Q49-Q50</f>
        <v>0.25552273484268495</v>
      </c>
    </row>
    <row r="52" spans="1:17" s="4" customFormat="1" ht="30" customHeight="1" x14ac:dyDescent="0.2">
      <c r="A52" s="3" t="s">
        <v>40</v>
      </c>
      <c r="B52" s="4" t="s">
        <v>88</v>
      </c>
      <c r="C52" s="3">
        <v>3.7199999999999997E-2</v>
      </c>
      <c r="D52" s="4" t="s">
        <v>31</v>
      </c>
      <c r="E52" s="7">
        <v>179400</v>
      </c>
      <c r="F52" s="7">
        <v>193700</v>
      </c>
      <c r="G52" s="7">
        <v>195200</v>
      </c>
      <c r="H52" s="7">
        <v>195200</v>
      </c>
      <c r="I52" s="7">
        <v>208100</v>
      </c>
      <c r="J52" s="7">
        <v>219500</v>
      </c>
      <c r="K52" s="7">
        <v>244900</v>
      </c>
      <c r="L52" s="7">
        <v>250900</v>
      </c>
      <c r="M52" s="36">
        <f>(L52-E52)/E52</f>
        <v>0.39855072463768115</v>
      </c>
      <c r="N52" s="98"/>
      <c r="Q52" s="10"/>
    </row>
    <row r="53" spans="1:17" s="4" customFormat="1" ht="30" customHeight="1" x14ac:dyDescent="0.2">
      <c r="A53" s="3" t="s">
        <v>41</v>
      </c>
      <c r="B53" s="4" t="s">
        <v>94</v>
      </c>
      <c r="C53" s="3"/>
      <c r="D53" s="4" t="s">
        <v>30</v>
      </c>
      <c r="E53" s="6">
        <f>SUM(E51:E52)</f>
        <v>396900</v>
      </c>
      <c r="F53" s="6">
        <f t="shared" ref="F53" si="62">SUM(F51:F52)</f>
        <v>411200</v>
      </c>
      <c r="G53" s="6">
        <f t="shared" ref="G53" si="63">SUM(G51:G52)</f>
        <v>412700</v>
      </c>
      <c r="H53" s="6">
        <f t="shared" ref="H53" si="64">SUM(H51:H52)</f>
        <v>412700</v>
      </c>
      <c r="I53" s="6">
        <f t="shared" ref="I53" si="65">SUM(I51:I52)</f>
        <v>562100</v>
      </c>
      <c r="J53" s="6">
        <f t="shared" ref="J53" si="66">SUM(J51:J52)</f>
        <v>589500</v>
      </c>
      <c r="K53" s="6">
        <f t="shared" ref="K53" si="67">SUM(K51:K52)</f>
        <v>695900</v>
      </c>
      <c r="L53" s="6">
        <f t="shared" ref="L53" si="68">SUM(L51:L52)</f>
        <v>737800</v>
      </c>
      <c r="M53" s="10">
        <f>(L53-E53)/E53</f>
        <v>0.85890652557319225</v>
      </c>
      <c r="N53" s="98"/>
      <c r="Q53" s="10"/>
    </row>
    <row r="54" spans="1:17" s="4" customFormat="1" ht="30" customHeight="1" thickBot="1" x14ac:dyDescent="0.25">
      <c r="A54" s="3"/>
      <c r="C54" s="3"/>
      <c r="E54" s="6"/>
      <c r="F54" s="6"/>
      <c r="G54" s="6"/>
      <c r="H54" s="6"/>
      <c r="I54" s="6"/>
      <c r="J54" s="6"/>
      <c r="K54" s="6"/>
      <c r="L54" s="6"/>
      <c r="M54" s="10"/>
      <c r="N54" s="98"/>
      <c r="O54" s="83" t="s">
        <v>75</v>
      </c>
      <c r="P54" s="84"/>
      <c r="Q54" s="84"/>
    </row>
    <row r="55" spans="1:17" s="4" customFormat="1" ht="30" customHeight="1" x14ac:dyDescent="0.2">
      <c r="A55" s="26" t="s">
        <v>223</v>
      </c>
      <c r="B55" s="27" t="s">
        <v>90</v>
      </c>
      <c r="C55" s="5" t="s">
        <v>29</v>
      </c>
      <c r="D55" s="4" t="s">
        <v>32</v>
      </c>
      <c r="E55" s="6">
        <v>261000</v>
      </c>
      <c r="F55" s="6">
        <v>261000</v>
      </c>
      <c r="G55" s="6">
        <v>261000</v>
      </c>
      <c r="H55" s="6">
        <v>261000</v>
      </c>
      <c r="I55" s="6">
        <v>363000</v>
      </c>
      <c r="J55" s="6">
        <v>379000</v>
      </c>
      <c r="K55" s="6">
        <v>460000</v>
      </c>
      <c r="L55" s="6">
        <v>496800</v>
      </c>
      <c r="M55" s="10">
        <f>(L55-E55)/E55</f>
        <v>0.90344827586206899</v>
      </c>
      <c r="N55" s="98">
        <v>9132352.9399999995</v>
      </c>
      <c r="O55" s="28" t="s">
        <v>36</v>
      </c>
      <c r="P55" s="29"/>
      <c r="Q55" s="52">
        <f>(M49+M53+M57)/3</f>
        <v>0.99560953964247811</v>
      </c>
    </row>
    <row r="56" spans="1:17" s="4" customFormat="1" ht="30" customHeight="1" x14ac:dyDescent="0.2">
      <c r="A56" s="3" t="s">
        <v>40</v>
      </c>
      <c r="B56" s="4" t="s">
        <v>89</v>
      </c>
      <c r="C56" s="3">
        <v>5.4399999999999997E-2</v>
      </c>
      <c r="D56" s="4" t="s">
        <v>31</v>
      </c>
      <c r="E56" s="7">
        <v>121300</v>
      </c>
      <c r="F56" s="7">
        <v>123300</v>
      </c>
      <c r="G56" s="7">
        <v>133100</v>
      </c>
      <c r="H56" s="7">
        <v>133100</v>
      </c>
      <c r="I56" s="7">
        <v>142900</v>
      </c>
      <c r="J56" s="7">
        <v>150900</v>
      </c>
      <c r="K56" s="7">
        <v>196200</v>
      </c>
      <c r="L56" s="7">
        <v>230600</v>
      </c>
      <c r="M56" s="36">
        <f>(L56-E56)/E56</f>
        <v>0.90107172300082439</v>
      </c>
      <c r="N56" s="98"/>
      <c r="O56" s="30" t="s">
        <v>37</v>
      </c>
      <c r="P56" s="31"/>
      <c r="Q56" s="38">
        <f>M45</f>
        <v>0.655241935483871</v>
      </c>
    </row>
    <row r="57" spans="1:17" s="4" customFormat="1" ht="30" customHeight="1" thickBot="1" x14ac:dyDescent="0.25">
      <c r="A57" s="3" t="s">
        <v>41</v>
      </c>
      <c r="B57" s="4" t="s">
        <v>95</v>
      </c>
      <c r="C57" s="3"/>
      <c r="D57" s="4" t="s">
        <v>30</v>
      </c>
      <c r="E57" s="6">
        <f>SUM(E55:E56)</f>
        <v>382300</v>
      </c>
      <c r="F57" s="6">
        <f t="shared" ref="F57" si="69">SUM(F55:F56)</f>
        <v>384300</v>
      </c>
      <c r="G57" s="6">
        <f t="shared" ref="G57" si="70">SUM(G55:G56)</f>
        <v>394100</v>
      </c>
      <c r="H57" s="6">
        <f t="shared" ref="H57" si="71">SUM(H55:H56)</f>
        <v>394100</v>
      </c>
      <c r="I57" s="6">
        <f t="shared" ref="I57" si="72">SUM(I55:I56)</f>
        <v>505900</v>
      </c>
      <c r="J57" s="6">
        <f t="shared" ref="J57" si="73">SUM(J55:J56)</f>
        <v>529900</v>
      </c>
      <c r="K57" s="6">
        <f t="shared" ref="K57" si="74">SUM(K55:K56)</f>
        <v>656200</v>
      </c>
      <c r="L57" s="6">
        <f t="shared" ref="L57" si="75">SUM(L55:L56)</f>
        <v>727400</v>
      </c>
      <c r="M57" s="10">
        <f>(L57-E57)/E57</f>
        <v>0.90269421919958148</v>
      </c>
      <c r="N57" s="98"/>
      <c r="O57" s="32" t="s">
        <v>38</v>
      </c>
      <c r="P57" s="33"/>
      <c r="Q57" s="53">
        <f>Q55-Q56</f>
        <v>0.34036760415860712</v>
      </c>
    </row>
    <row r="58" spans="1:17" ht="30" customHeight="1" x14ac:dyDescent="0.2">
      <c r="O58" s="39"/>
      <c r="P58" s="39"/>
      <c r="Q58" s="54"/>
    </row>
    <row r="59" spans="1:17" ht="30" customHeight="1" x14ac:dyDescent="0.2"/>
    <row r="60" spans="1:17" ht="30" customHeight="1" x14ac:dyDescent="0.2"/>
    <row r="61" spans="1:17" ht="30" customHeight="1" x14ac:dyDescent="0.2"/>
    <row r="62" spans="1:17" s="4" customFormat="1" ht="30" customHeight="1" x14ac:dyDescent="0.2">
      <c r="A62" s="3"/>
      <c r="C62" s="3"/>
      <c r="E62" s="3">
        <v>2016</v>
      </c>
      <c r="F62" s="3">
        <v>2017</v>
      </c>
      <c r="G62" s="3">
        <v>2018</v>
      </c>
      <c r="H62" s="3">
        <v>2019</v>
      </c>
      <c r="I62" s="3">
        <v>2020</v>
      </c>
      <c r="J62" s="3">
        <v>2021</v>
      </c>
      <c r="K62" s="3">
        <v>2022</v>
      </c>
      <c r="L62" s="3">
        <v>2023</v>
      </c>
      <c r="M62" s="47" t="s">
        <v>34</v>
      </c>
      <c r="N62" s="97" t="s">
        <v>224</v>
      </c>
      <c r="Q62" s="10"/>
    </row>
    <row r="63" spans="1:17" s="4" customFormat="1" ht="30" customHeight="1" x14ac:dyDescent="0.2">
      <c r="A63" s="12" t="s">
        <v>228</v>
      </c>
      <c r="B63" s="8" t="s">
        <v>8</v>
      </c>
      <c r="C63" s="5" t="s">
        <v>29</v>
      </c>
      <c r="D63" s="4" t="s">
        <v>32</v>
      </c>
      <c r="E63" s="6">
        <v>384000</v>
      </c>
      <c r="F63" s="6">
        <v>412800</v>
      </c>
      <c r="G63" s="6">
        <v>412800</v>
      </c>
      <c r="H63" s="6">
        <v>412800</v>
      </c>
      <c r="I63" s="6">
        <v>412800</v>
      </c>
      <c r="J63" s="6">
        <v>412800</v>
      </c>
      <c r="K63" s="6">
        <v>412800</v>
      </c>
      <c r="L63" s="6">
        <v>564100</v>
      </c>
      <c r="M63" s="10">
        <f>(L63-E63)/E63</f>
        <v>0.46901041666666665</v>
      </c>
      <c r="N63" s="98">
        <v>4700833.33</v>
      </c>
      <c r="Q63" s="10"/>
    </row>
    <row r="64" spans="1:17" s="4" customFormat="1" ht="30" customHeight="1" x14ac:dyDescent="0.2">
      <c r="A64" s="3"/>
      <c r="B64" s="4" t="s">
        <v>7</v>
      </c>
      <c r="C64" s="3">
        <v>0.12</v>
      </c>
      <c r="D64" s="4" t="s">
        <v>31</v>
      </c>
      <c r="E64" s="7">
        <v>1008200</v>
      </c>
      <c r="F64" s="7">
        <v>1008200</v>
      </c>
      <c r="G64" s="7">
        <v>827200</v>
      </c>
      <c r="H64" s="7">
        <v>827200</v>
      </c>
      <c r="I64" s="7">
        <v>827200</v>
      </c>
      <c r="J64" s="7">
        <v>827200</v>
      </c>
      <c r="K64" s="7">
        <v>1199200</v>
      </c>
      <c r="L64" s="7">
        <v>1199200</v>
      </c>
      <c r="M64" s="36">
        <f>(L64-E64)/E64</f>
        <v>0.18944653838524103</v>
      </c>
      <c r="N64" s="98"/>
      <c r="Q64" s="10"/>
    </row>
    <row r="65" spans="1:17" s="4" customFormat="1" ht="30" customHeight="1" x14ac:dyDescent="0.2">
      <c r="A65" s="3"/>
      <c r="B65" s="4" t="s">
        <v>60</v>
      </c>
      <c r="C65" s="3"/>
      <c r="D65" s="4" t="s">
        <v>30</v>
      </c>
      <c r="E65" s="6">
        <f>SUM(E63:E64)</f>
        <v>1392200</v>
      </c>
      <c r="F65" s="6">
        <f t="shared" ref="F65" si="76">SUM(F63:F64)</f>
        <v>1421000</v>
      </c>
      <c r="G65" s="6">
        <f t="shared" ref="G65" si="77">SUM(G63:G64)</f>
        <v>1240000</v>
      </c>
      <c r="H65" s="6">
        <f t="shared" ref="H65" si="78">SUM(H63:H64)</f>
        <v>1240000</v>
      </c>
      <c r="I65" s="6">
        <f t="shared" ref="I65" si="79">SUM(I63:I64)</f>
        <v>1240000</v>
      </c>
      <c r="J65" s="6">
        <f t="shared" ref="J65" si="80">SUM(J63:J64)</f>
        <v>1240000</v>
      </c>
      <c r="K65" s="6">
        <f t="shared" ref="K65:L65" si="81">SUM(K63:K64)</f>
        <v>1612000</v>
      </c>
      <c r="L65" s="6">
        <f t="shared" si="81"/>
        <v>1763300</v>
      </c>
      <c r="M65" s="10">
        <f>(L65-E65)/E65</f>
        <v>0.26655652923430539</v>
      </c>
      <c r="N65" s="98"/>
      <c r="Q65" s="10"/>
    </row>
    <row r="66" spans="1:17" s="4" customFormat="1" ht="30" customHeight="1" x14ac:dyDescent="0.2">
      <c r="A66" s="3"/>
      <c r="C66" s="3"/>
      <c r="E66" s="6"/>
      <c r="F66" s="6"/>
      <c r="G66" s="6"/>
      <c r="H66" s="6"/>
      <c r="I66" s="6"/>
      <c r="J66" s="6"/>
      <c r="K66" s="6"/>
      <c r="L66" s="6"/>
      <c r="M66" s="10"/>
      <c r="N66" s="98"/>
      <c r="Q66" s="10"/>
    </row>
    <row r="67" spans="1:17" s="4" customFormat="1" ht="30" customHeight="1" x14ac:dyDescent="0.2">
      <c r="A67" s="12" t="s">
        <v>221</v>
      </c>
      <c r="B67" s="8" t="s">
        <v>102</v>
      </c>
      <c r="C67" s="5" t="s">
        <v>29</v>
      </c>
      <c r="D67" s="4" t="s">
        <v>32</v>
      </c>
      <c r="E67" s="6">
        <v>289900</v>
      </c>
      <c r="F67" s="6">
        <v>313600</v>
      </c>
      <c r="G67" s="6">
        <v>388700</v>
      </c>
      <c r="H67" s="6">
        <v>388700</v>
      </c>
      <c r="I67" s="6">
        <v>388700</v>
      </c>
      <c r="J67" s="6">
        <v>393700</v>
      </c>
      <c r="K67" s="6">
        <v>474700</v>
      </c>
      <c r="L67" s="6">
        <v>513000</v>
      </c>
      <c r="M67" s="10">
        <f>(L67-E67)/E67</f>
        <v>0.76957571576405659</v>
      </c>
      <c r="N67" s="98">
        <v>12421307.5</v>
      </c>
      <c r="O67" s="66"/>
      <c r="P67" s="3"/>
      <c r="Q67" s="10"/>
    </row>
    <row r="68" spans="1:17" s="4" customFormat="1" ht="30" customHeight="1" thickBot="1" x14ac:dyDescent="0.25">
      <c r="A68" s="3" t="s">
        <v>40</v>
      </c>
      <c r="B68" s="4" t="s">
        <v>103</v>
      </c>
      <c r="C68" s="3">
        <v>5.5100000000000003E-2</v>
      </c>
      <c r="D68" s="4" t="s">
        <v>31</v>
      </c>
      <c r="E68" s="7">
        <v>226900</v>
      </c>
      <c r="F68" s="7">
        <v>230600</v>
      </c>
      <c r="G68" s="7">
        <v>249100</v>
      </c>
      <c r="H68" s="7">
        <v>251000</v>
      </c>
      <c r="I68" s="7">
        <v>219300</v>
      </c>
      <c r="J68" s="7">
        <v>231400</v>
      </c>
      <c r="K68" s="7">
        <v>301000</v>
      </c>
      <c r="L68" s="7">
        <v>316100</v>
      </c>
      <c r="M68" s="36">
        <f>(L68-E68)/E68</f>
        <v>0.39312472454825914</v>
      </c>
      <c r="N68" s="98"/>
      <c r="O68" s="79" t="s">
        <v>74</v>
      </c>
      <c r="P68" s="80"/>
      <c r="Q68" s="80"/>
    </row>
    <row r="69" spans="1:17" s="4" customFormat="1" ht="30" customHeight="1" x14ac:dyDescent="0.2">
      <c r="A69" s="3" t="s">
        <v>41</v>
      </c>
      <c r="B69" s="4" t="s">
        <v>104</v>
      </c>
      <c r="C69" s="3"/>
      <c r="D69" s="4" t="s">
        <v>30</v>
      </c>
      <c r="E69" s="6">
        <f>SUM(E67:E68)</f>
        <v>516800</v>
      </c>
      <c r="F69" s="6">
        <f t="shared" ref="F69" si="82">SUM(F67:F68)</f>
        <v>544200</v>
      </c>
      <c r="G69" s="6">
        <f t="shared" ref="G69" si="83">SUM(G67:G68)</f>
        <v>637800</v>
      </c>
      <c r="H69" s="6">
        <f t="shared" ref="H69" si="84">SUM(H67:H68)</f>
        <v>639700</v>
      </c>
      <c r="I69" s="6">
        <f t="shared" ref="I69" si="85">SUM(I67:I68)</f>
        <v>608000</v>
      </c>
      <c r="J69" s="6">
        <f t="shared" ref="J69" si="86">SUM(J67:J68)</f>
        <v>625100</v>
      </c>
      <c r="K69" s="6">
        <f t="shared" ref="K69" si="87">SUM(K67:K68)</f>
        <v>775700</v>
      </c>
      <c r="L69" s="6">
        <f t="shared" ref="L69" si="88">SUM(L67:L68)</f>
        <v>829100</v>
      </c>
      <c r="M69" s="10">
        <f>(L69-E69)/E69</f>
        <v>0.60429566563467496</v>
      </c>
      <c r="N69" s="98"/>
      <c r="O69" s="40" t="s">
        <v>36</v>
      </c>
      <c r="P69" s="41"/>
      <c r="Q69" s="55">
        <f>(M67+M71+M75)/3</f>
        <v>0.80785440207736325</v>
      </c>
    </row>
    <row r="70" spans="1:17" s="4" customFormat="1" ht="30" customHeight="1" x14ac:dyDescent="0.2">
      <c r="A70" s="3"/>
      <c r="C70" s="3"/>
      <c r="E70" s="6"/>
      <c r="F70" s="6"/>
      <c r="G70" s="6"/>
      <c r="H70" s="6"/>
      <c r="I70" s="6"/>
      <c r="J70" s="6"/>
      <c r="K70" s="6"/>
      <c r="L70" s="6"/>
      <c r="M70" s="10"/>
      <c r="N70" s="98"/>
      <c r="O70" s="42" t="s">
        <v>37</v>
      </c>
      <c r="P70" s="43"/>
      <c r="Q70" s="44">
        <f>M63</f>
        <v>0.46901041666666665</v>
      </c>
    </row>
    <row r="71" spans="1:17" s="4" customFormat="1" ht="30" customHeight="1" thickBot="1" x14ac:dyDescent="0.25">
      <c r="A71" s="12" t="s">
        <v>222</v>
      </c>
      <c r="B71" s="8" t="s">
        <v>96</v>
      </c>
      <c r="C71" s="5" t="s">
        <v>29</v>
      </c>
      <c r="D71" s="4" t="s">
        <v>32</v>
      </c>
      <c r="E71" s="6">
        <v>268600</v>
      </c>
      <c r="F71" s="6">
        <v>292300</v>
      </c>
      <c r="G71" s="6">
        <v>367400</v>
      </c>
      <c r="H71" s="6">
        <v>367400</v>
      </c>
      <c r="I71" s="6">
        <v>367400</v>
      </c>
      <c r="J71" s="6">
        <v>372400</v>
      </c>
      <c r="K71" s="6">
        <v>453400</v>
      </c>
      <c r="L71" s="6">
        <v>489500</v>
      </c>
      <c r="M71" s="10">
        <f>(L71-E71)/E71</f>
        <v>0.82241250930752052</v>
      </c>
      <c r="N71" s="98">
        <v>15284403.66</v>
      </c>
      <c r="O71" s="45" t="s">
        <v>38</v>
      </c>
      <c r="P71" s="46"/>
      <c r="Q71" s="56">
        <f>Q69-Q70</f>
        <v>0.3388439854106966</v>
      </c>
    </row>
    <row r="72" spans="1:17" s="4" customFormat="1" ht="30" customHeight="1" x14ac:dyDescent="0.2">
      <c r="A72" s="3" t="s">
        <v>40</v>
      </c>
      <c r="B72" s="4" t="s">
        <v>97</v>
      </c>
      <c r="C72" s="3">
        <v>4.1300000000000003E-2</v>
      </c>
      <c r="D72" s="4" t="s">
        <v>31</v>
      </c>
      <c r="E72" s="7">
        <v>211600</v>
      </c>
      <c r="F72" s="7">
        <v>215000</v>
      </c>
      <c r="G72" s="7">
        <v>232200</v>
      </c>
      <c r="H72" s="7">
        <v>234000</v>
      </c>
      <c r="I72" s="7">
        <v>249400</v>
      </c>
      <c r="J72" s="7">
        <v>263200</v>
      </c>
      <c r="K72" s="7">
        <v>342300</v>
      </c>
      <c r="L72" s="7">
        <v>398900</v>
      </c>
      <c r="M72" s="36">
        <f>(L72-E72)/E72</f>
        <v>0.88516068052930053</v>
      </c>
      <c r="N72" s="98"/>
      <c r="O72" s="66"/>
      <c r="Q72" s="10"/>
    </row>
    <row r="73" spans="1:17" s="4" customFormat="1" ht="30" customHeight="1" x14ac:dyDescent="0.2">
      <c r="A73" s="3" t="s">
        <v>41</v>
      </c>
      <c r="B73" s="4" t="s">
        <v>98</v>
      </c>
      <c r="C73" s="3"/>
      <c r="D73" s="4" t="s">
        <v>30</v>
      </c>
      <c r="E73" s="6">
        <f>SUM(E71:E72)</f>
        <v>480200</v>
      </c>
      <c r="F73" s="6">
        <f t="shared" ref="F73" si="89">SUM(F71:F72)</f>
        <v>507300</v>
      </c>
      <c r="G73" s="6">
        <f t="shared" ref="G73" si="90">SUM(G71:G72)</f>
        <v>599600</v>
      </c>
      <c r="H73" s="6">
        <f t="shared" ref="H73" si="91">SUM(H71:H72)</f>
        <v>601400</v>
      </c>
      <c r="I73" s="6">
        <f t="shared" ref="I73" si="92">SUM(I71:I72)</f>
        <v>616800</v>
      </c>
      <c r="J73" s="6">
        <f t="shared" ref="J73" si="93">SUM(J71:J72)</f>
        <v>635600</v>
      </c>
      <c r="K73" s="6">
        <f t="shared" ref="K73" si="94">SUM(K71:K72)</f>
        <v>795700</v>
      </c>
      <c r="L73" s="6">
        <f t="shared" ref="L73" si="95">SUM(L71:L72)</f>
        <v>888400</v>
      </c>
      <c r="M73" s="10">
        <f>(L73-E73)/E73</f>
        <v>0.85006247396917956</v>
      </c>
      <c r="N73" s="98"/>
      <c r="Q73" s="10"/>
    </row>
    <row r="74" spans="1:17" s="4" customFormat="1" ht="30" customHeight="1" thickBot="1" x14ac:dyDescent="0.25">
      <c r="A74" s="3"/>
      <c r="C74" s="3"/>
      <c r="E74" s="6"/>
      <c r="F74" s="6"/>
      <c r="G74" s="6"/>
      <c r="H74" s="6"/>
      <c r="I74" s="6"/>
      <c r="J74" s="6"/>
      <c r="K74" s="6"/>
      <c r="L74" s="6"/>
      <c r="M74" s="10"/>
      <c r="N74" s="98"/>
      <c r="O74" s="79" t="s">
        <v>75</v>
      </c>
      <c r="P74" s="80"/>
      <c r="Q74" s="80"/>
    </row>
    <row r="75" spans="1:17" s="4" customFormat="1" ht="30" customHeight="1" x14ac:dyDescent="0.2">
      <c r="A75" s="12" t="s">
        <v>223</v>
      </c>
      <c r="B75" s="8" t="s">
        <v>99</v>
      </c>
      <c r="C75" s="5" t="s">
        <v>29</v>
      </c>
      <c r="D75" s="4" t="s">
        <v>32</v>
      </c>
      <c r="E75" s="6">
        <v>265400</v>
      </c>
      <c r="F75" s="6">
        <v>289100</v>
      </c>
      <c r="G75" s="4">
        <v>364200</v>
      </c>
      <c r="H75" s="6">
        <v>364200</v>
      </c>
      <c r="I75" s="6">
        <v>364200</v>
      </c>
      <c r="J75" s="6">
        <v>369200</v>
      </c>
      <c r="K75" s="6">
        <v>450200</v>
      </c>
      <c r="L75" s="6">
        <v>486100</v>
      </c>
      <c r="M75" s="10">
        <f>(L75-E75)/E75</f>
        <v>0.83157498116051243</v>
      </c>
      <c r="N75" s="98">
        <v>12593264.24</v>
      </c>
      <c r="O75" s="40" t="s">
        <v>36</v>
      </c>
      <c r="P75" s="41"/>
      <c r="Q75" s="55">
        <f>(M69+M73+M77)/3</f>
        <v>0.64631750779306851</v>
      </c>
    </row>
    <row r="76" spans="1:17" s="4" customFormat="1" ht="30" customHeight="1" x14ac:dyDescent="0.2">
      <c r="A76" s="3" t="s">
        <v>40</v>
      </c>
      <c r="B76" s="4" t="s">
        <v>100</v>
      </c>
      <c r="C76" s="3">
        <v>3.8600000000000002E-2</v>
      </c>
      <c r="D76" s="4" t="s">
        <v>31</v>
      </c>
      <c r="E76" s="7">
        <v>247400</v>
      </c>
      <c r="F76" s="7">
        <v>251400</v>
      </c>
      <c r="G76" s="4">
        <v>271500</v>
      </c>
      <c r="H76" s="7">
        <v>179100</v>
      </c>
      <c r="I76" s="7">
        <v>190900</v>
      </c>
      <c r="J76" s="7">
        <v>201500</v>
      </c>
      <c r="K76" s="7">
        <v>262100</v>
      </c>
      <c r="L76" s="7">
        <v>275200</v>
      </c>
      <c r="M76" s="36">
        <f>(L76-E76)/E76</f>
        <v>0.11236863379143087</v>
      </c>
      <c r="N76" s="98"/>
      <c r="O76" s="42" t="s">
        <v>37</v>
      </c>
      <c r="P76" s="43"/>
      <c r="Q76" s="44">
        <f>M65</f>
        <v>0.26655652923430539</v>
      </c>
    </row>
    <row r="77" spans="1:17" s="4" customFormat="1" ht="30" customHeight="1" thickBot="1" x14ac:dyDescent="0.25">
      <c r="A77" s="3" t="s">
        <v>41</v>
      </c>
      <c r="B77" s="4" t="s">
        <v>101</v>
      </c>
      <c r="C77" s="3"/>
      <c r="D77" s="4" t="s">
        <v>30</v>
      </c>
      <c r="E77" s="6">
        <f>SUM(E75:E76)</f>
        <v>512800</v>
      </c>
      <c r="F77" s="6">
        <f>SUM(F75:F76)</f>
        <v>540500</v>
      </c>
      <c r="G77" s="6">
        <f t="shared" ref="G77" si="96">SUM(G75:G76)</f>
        <v>635700</v>
      </c>
      <c r="H77" s="6">
        <f t="shared" ref="H77" si="97">SUM(H75:H76)</f>
        <v>543300</v>
      </c>
      <c r="I77" s="6">
        <f t="shared" ref="I77" si="98">SUM(I75:I76)</f>
        <v>555100</v>
      </c>
      <c r="J77" s="6">
        <f t="shared" ref="J77" si="99">SUM(J75:J76)</f>
        <v>570700</v>
      </c>
      <c r="K77" s="6">
        <f t="shared" ref="K77" si="100">SUM(K75:K76)</f>
        <v>712300</v>
      </c>
      <c r="L77" s="6">
        <f t="shared" ref="L77" si="101">SUM(L75:L76)</f>
        <v>761300</v>
      </c>
      <c r="M77" s="10">
        <f>(L77-E77)/E77</f>
        <v>0.48459438377535102</v>
      </c>
      <c r="N77" s="98"/>
      <c r="O77" s="45" t="s">
        <v>38</v>
      </c>
      <c r="P77" s="46"/>
      <c r="Q77" s="56">
        <f>Q75-Q76</f>
        <v>0.37976097855876312</v>
      </c>
    </row>
    <row r="78" spans="1:17" ht="30" customHeight="1" x14ac:dyDescent="0.2">
      <c r="A78" s="3"/>
      <c r="B78" s="4"/>
      <c r="C78" s="3"/>
      <c r="D78" s="4"/>
      <c r="E78" s="6"/>
      <c r="F78" s="6"/>
      <c r="G78" s="6"/>
      <c r="H78" s="6"/>
      <c r="I78" s="6"/>
      <c r="J78" s="6"/>
      <c r="K78" s="6"/>
      <c r="L78" s="6"/>
      <c r="M78" s="10"/>
      <c r="O78" s="67"/>
    </row>
    <row r="79" spans="1:17" ht="30" customHeight="1" x14ac:dyDescent="0.2"/>
    <row r="80" spans="1:17" ht="30" customHeight="1" x14ac:dyDescent="0.2"/>
    <row r="81" spans="1:17" ht="30" customHeight="1" x14ac:dyDescent="0.2"/>
    <row r="82" spans="1:17" s="4" customFormat="1" ht="30" customHeight="1" x14ac:dyDescent="0.2">
      <c r="A82" s="3"/>
      <c r="C82" s="3"/>
      <c r="E82" s="3">
        <v>2016</v>
      </c>
      <c r="F82" s="3">
        <v>2017</v>
      </c>
      <c r="G82" s="3">
        <v>2018</v>
      </c>
      <c r="H82" s="3">
        <v>2019</v>
      </c>
      <c r="I82" s="3">
        <v>2020</v>
      </c>
      <c r="J82" s="3">
        <v>2021</v>
      </c>
      <c r="K82" s="3">
        <v>2022</v>
      </c>
      <c r="L82" s="3">
        <v>2023</v>
      </c>
      <c r="M82" s="47" t="s">
        <v>34</v>
      </c>
      <c r="N82" s="97" t="s">
        <v>224</v>
      </c>
      <c r="Q82" s="10"/>
    </row>
    <row r="83" spans="1:17" s="4" customFormat="1" ht="30" customHeight="1" x14ac:dyDescent="0.2">
      <c r="A83" s="13" t="s">
        <v>229</v>
      </c>
      <c r="B83" s="14" t="s">
        <v>4</v>
      </c>
      <c r="C83" s="5" t="s">
        <v>29</v>
      </c>
      <c r="D83" s="4" t="s">
        <v>32</v>
      </c>
      <c r="E83" s="6">
        <v>672000</v>
      </c>
      <c r="F83" s="6">
        <v>672000</v>
      </c>
      <c r="G83" s="6">
        <v>672000</v>
      </c>
      <c r="H83" s="6">
        <v>672000</v>
      </c>
      <c r="I83" s="6">
        <v>672000</v>
      </c>
      <c r="J83" s="6">
        <v>672000</v>
      </c>
      <c r="K83" s="6">
        <v>672000</v>
      </c>
      <c r="L83" s="6">
        <v>682100</v>
      </c>
      <c r="M83" s="10">
        <f>(L83-E83)/E83</f>
        <v>1.5029761904761905E-2</v>
      </c>
      <c r="N83" s="98">
        <v>1196666.6599999999</v>
      </c>
      <c r="Q83" s="10"/>
    </row>
    <row r="84" spans="1:17" s="4" customFormat="1" ht="30" customHeight="1" x14ac:dyDescent="0.2">
      <c r="A84" s="3"/>
      <c r="B84" s="4" t="s">
        <v>9</v>
      </c>
      <c r="C84" s="3">
        <v>0.56999999999999995</v>
      </c>
      <c r="D84" s="4" t="s">
        <v>31</v>
      </c>
      <c r="E84" s="7">
        <v>1163600</v>
      </c>
      <c r="F84" s="7">
        <v>1182400</v>
      </c>
      <c r="G84" s="7">
        <v>1391100</v>
      </c>
      <c r="H84" s="7">
        <v>1401800</v>
      </c>
      <c r="I84" s="7">
        <v>1576700</v>
      </c>
      <c r="J84" s="7">
        <v>1576700</v>
      </c>
      <c r="K84" s="7">
        <v>2050800</v>
      </c>
      <c r="L84" s="7">
        <v>2171400</v>
      </c>
      <c r="M84" s="36">
        <f>(L84-E84)/E84</f>
        <v>0.86610519078721215</v>
      </c>
      <c r="N84" s="98"/>
      <c r="Q84" s="10"/>
    </row>
    <row r="85" spans="1:17" s="4" customFormat="1" ht="30" customHeight="1" x14ac:dyDescent="0.2">
      <c r="A85" s="3"/>
      <c r="B85" s="4" t="s">
        <v>61</v>
      </c>
      <c r="C85" s="3"/>
      <c r="D85" s="4" t="s">
        <v>30</v>
      </c>
      <c r="E85" s="6">
        <f>SUM(E83:E84)</f>
        <v>1835600</v>
      </c>
      <c r="F85" s="6">
        <f t="shared" ref="F85" si="102">SUM(F83:F84)</f>
        <v>1854400</v>
      </c>
      <c r="G85" s="6">
        <f t="shared" ref="G85" si="103">SUM(G83:G84)</f>
        <v>2063100</v>
      </c>
      <c r="H85" s="6">
        <f t="shared" ref="H85" si="104">SUM(H83:H84)</f>
        <v>2073800</v>
      </c>
      <c r="I85" s="6">
        <f t="shared" ref="I85" si="105">SUM(I83:I84)</f>
        <v>2248700</v>
      </c>
      <c r="J85" s="6">
        <f t="shared" ref="J85" si="106">SUM(J83:J84)</f>
        <v>2248700</v>
      </c>
      <c r="K85" s="6">
        <f t="shared" ref="K85:L85" si="107">SUM(K83:K84)</f>
        <v>2722800</v>
      </c>
      <c r="L85" s="6">
        <f t="shared" si="107"/>
        <v>2853500</v>
      </c>
      <c r="M85" s="10">
        <f>(L85-E85)/E85</f>
        <v>0.55453257790368271</v>
      </c>
      <c r="N85" s="98"/>
      <c r="Q85" s="10"/>
    </row>
    <row r="86" spans="1:17" s="4" customFormat="1" ht="30" customHeight="1" x14ac:dyDescent="0.2">
      <c r="A86" s="3"/>
      <c r="C86" s="3"/>
      <c r="E86" s="6"/>
      <c r="F86" s="6"/>
      <c r="G86" s="6"/>
      <c r="H86" s="6"/>
      <c r="I86" s="6"/>
      <c r="J86" s="6"/>
      <c r="K86" s="6"/>
      <c r="L86" s="6"/>
      <c r="M86" s="10"/>
      <c r="N86" s="98"/>
      <c r="Q86" s="10"/>
    </row>
    <row r="87" spans="1:17" s="4" customFormat="1" ht="30" customHeight="1" x14ac:dyDescent="0.2">
      <c r="A87" s="13" t="s">
        <v>221</v>
      </c>
      <c r="B87" s="14" t="s">
        <v>105</v>
      </c>
      <c r="C87" s="5" t="s">
        <v>29</v>
      </c>
      <c r="D87" s="4" t="s">
        <v>32</v>
      </c>
      <c r="E87" s="6">
        <v>399800</v>
      </c>
      <c r="F87" s="6">
        <v>399800</v>
      </c>
      <c r="G87" s="6">
        <v>425600</v>
      </c>
      <c r="H87" s="6">
        <v>425600</v>
      </c>
      <c r="I87" s="6">
        <v>507200</v>
      </c>
      <c r="J87" s="6">
        <v>507200</v>
      </c>
      <c r="K87" s="6">
        <v>450200</v>
      </c>
      <c r="L87" s="6">
        <v>668100</v>
      </c>
      <c r="M87" s="10">
        <f>(L87-E87)/E87</f>
        <v>0.67108554277138566</v>
      </c>
      <c r="N87" s="98">
        <v>14065263.15</v>
      </c>
      <c r="P87" s="3"/>
      <c r="Q87" s="10"/>
    </row>
    <row r="88" spans="1:17" s="4" customFormat="1" ht="30" customHeight="1" thickBot="1" x14ac:dyDescent="0.25">
      <c r="A88" s="3" t="s">
        <v>40</v>
      </c>
      <c r="B88" s="4" t="s">
        <v>106</v>
      </c>
      <c r="C88" s="3">
        <v>4.7500000000000001E-2</v>
      </c>
      <c r="D88" s="4" t="s">
        <v>31</v>
      </c>
      <c r="E88" s="7">
        <v>346900</v>
      </c>
      <c r="F88" s="7">
        <v>346900</v>
      </c>
      <c r="G88" s="7">
        <v>346900</v>
      </c>
      <c r="H88" s="7">
        <v>346900</v>
      </c>
      <c r="I88" s="7">
        <v>346900</v>
      </c>
      <c r="J88" s="7">
        <v>346900</v>
      </c>
      <c r="K88" s="7">
        <v>400900</v>
      </c>
      <c r="L88" s="7">
        <v>400900</v>
      </c>
      <c r="M88" s="36">
        <f>(L88-E88)/E88</f>
        <v>0.15566445661573941</v>
      </c>
      <c r="N88" s="98"/>
      <c r="O88" s="81" t="s">
        <v>74</v>
      </c>
      <c r="P88" s="82"/>
      <c r="Q88" s="82"/>
    </row>
    <row r="89" spans="1:17" s="4" customFormat="1" ht="30" customHeight="1" x14ac:dyDescent="0.2">
      <c r="A89" s="3" t="s">
        <v>41</v>
      </c>
      <c r="B89" s="4" t="s">
        <v>107</v>
      </c>
      <c r="C89" s="3"/>
      <c r="D89" s="4" t="s">
        <v>30</v>
      </c>
      <c r="E89" s="6">
        <f>SUM(E87:E88)</f>
        <v>746700</v>
      </c>
      <c r="F89" s="6">
        <f t="shared" ref="F89" si="108">SUM(F87:F88)</f>
        <v>746700</v>
      </c>
      <c r="G89" s="6">
        <f t="shared" ref="G89" si="109">SUM(G87:G88)</f>
        <v>772500</v>
      </c>
      <c r="H89" s="6">
        <f t="shared" ref="H89" si="110">SUM(H87:H88)</f>
        <v>772500</v>
      </c>
      <c r="I89" s="6">
        <f t="shared" ref="I89" si="111">SUM(I87:I88)</f>
        <v>854100</v>
      </c>
      <c r="J89" s="6">
        <f t="shared" ref="J89" si="112">SUM(J87:J88)</f>
        <v>854100</v>
      </c>
      <c r="K89" s="6">
        <f t="shared" ref="K89" si="113">SUM(K87:K88)</f>
        <v>851100</v>
      </c>
      <c r="L89" s="6">
        <f t="shared" ref="L89" si="114">SUM(L87:L88)</f>
        <v>1069000</v>
      </c>
      <c r="M89" s="10">
        <f>(L89-E89)/E89</f>
        <v>0.43163251640551759</v>
      </c>
      <c r="N89" s="98"/>
      <c r="O89" s="16" t="s">
        <v>36</v>
      </c>
      <c r="P89" s="17"/>
      <c r="Q89" s="50">
        <f>(M87+M91+M95)/3</f>
        <v>0.77502434441313961</v>
      </c>
    </row>
    <row r="90" spans="1:17" s="4" customFormat="1" ht="30" customHeight="1" x14ac:dyDescent="0.2">
      <c r="A90" s="3"/>
      <c r="C90" s="3"/>
      <c r="E90" s="6"/>
      <c r="F90" s="6"/>
      <c r="G90" s="6"/>
      <c r="H90" s="6"/>
      <c r="I90" s="6"/>
      <c r="J90" s="6"/>
      <c r="K90" s="6"/>
      <c r="L90" s="6"/>
      <c r="M90" s="10"/>
      <c r="N90" s="98"/>
      <c r="O90" s="18" t="s">
        <v>37</v>
      </c>
      <c r="P90" s="15"/>
      <c r="Q90" s="37">
        <f>M83</f>
        <v>1.5029761904761905E-2</v>
      </c>
    </row>
    <row r="91" spans="1:17" s="4" customFormat="1" ht="30" customHeight="1" thickBot="1" x14ac:dyDescent="0.25">
      <c r="A91" s="13" t="s">
        <v>222</v>
      </c>
      <c r="B91" s="14" t="s">
        <v>96</v>
      </c>
      <c r="C91" s="5" t="s">
        <v>29</v>
      </c>
      <c r="D91" s="4" t="s">
        <v>32</v>
      </c>
      <c r="E91" s="6">
        <v>268600</v>
      </c>
      <c r="F91" s="6">
        <v>292300</v>
      </c>
      <c r="G91" s="6">
        <v>367400</v>
      </c>
      <c r="H91" s="6">
        <v>367400</v>
      </c>
      <c r="I91" s="6">
        <v>367400</v>
      </c>
      <c r="J91" s="6">
        <v>372400</v>
      </c>
      <c r="K91" s="6">
        <v>453400</v>
      </c>
      <c r="L91" s="6">
        <v>489500</v>
      </c>
      <c r="M91" s="10">
        <f>(L91-E91)/E91</f>
        <v>0.82241250930752052</v>
      </c>
      <c r="N91" s="98">
        <v>11852300.24</v>
      </c>
      <c r="O91" s="19" t="s">
        <v>38</v>
      </c>
      <c r="P91" s="20"/>
      <c r="Q91" s="51">
        <f>Q89-Q90</f>
        <v>0.7599945825083777</v>
      </c>
    </row>
    <row r="92" spans="1:17" s="4" customFormat="1" ht="30" customHeight="1" x14ac:dyDescent="0.2">
      <c r="A92" s="3" t="s">
        <v>40</v>
      </c>
      <c r="B92" s="4" t="s">
        <v>97</v>
      </c>
      <c r="C92" s="3">
        <v>4.1300000000000003E-2</v>
      </c>
      <c r="D92" s="4" t="s">
        <v>31</v>
      </c>
      <c r="E92" s="7">
        <v>211600</v>
      </c>
      <c r="F92" s="7">
        <v>215000</v>
      </c>
      <c r="G92" s="7">
        <v>232200</v>
      </c>
      <c r="H92" s="7">
        <v>234000</v>
      </c>
      <c r="I92" s="7">
        <v>294400</v>
      </c>
      <c r="J92" s="7">
        <v>263200</v>
      </c>
      <c r="K92" s="7">
        <v>342300</v>
      </c>
      <c r="L92" s="7">
        <v>398900</v>
      </c>
      <c r="M92" s="36">
        <f>(L92-E92)/E92</f>
        <v>0.88516068052930053</v>
      </c>
      <c r="N92" s="98"/>
      <c r="Q92" s="10"/>
    </row>
    <row r="93" spans="1:17" s="4" customFormat="1" ht="30" customHeight="1" x14ac:dyDescent="0.2">
      <c r="A93" s="3" t="s">
        <v>41</v>
      </c>
      <c r="B93" s="4" t="s">
        <v>108</v>
      </c>
      <c r="C93" s="3"/>
      <c r="D93" s="4" t="s">
        <v>30</v>
      </c>
      <c r="E93" s="6">
        <f>SUM(E91:E92)</f>
        <v>480200</v>
      </c>
      <c r="F93" s="6">
        <f t="shared" ref="F93" si="115">SUM(F91:F92)</f>
        <v>507300</v>
      </c>
      <c r="G93" s="6">
        <f t="shared" ref="G93" si="116">SUM(G91:G92)</f>
        <v>599600</v>
      </c>
      <c r="H93" s="6">
        <f t="shared" ref="H93" si="117">SUM(H91:H92)</f>
        <v>601400</v>
      </c>
      <c r="I93" s="6">
        <f t="shared" ref="I93" si="118">SUM(I91:I92)</f>
        <v>661800</v>
      </c>
      <c r="J93" s="6">
        <f t="shared" ref="J93" si="119">SUM(J91:J92)</f>
        <v>635600</v>
      </c>
      <c r="K93" s="6">
        <f t="shared" ref="K93" si="120">SUM(K91:K92)</f>
        <v>795700</v>
      </c>
      <c r="L93" s="6">
        <f t="shared" ref="L93" si="121">SUM(L91:L92)</f>
        <v>888400</v>
      </c>
      <c r="M93" s="10">
        <f>(L93-E93)/E93</f>
        <v>0.85006247396917956</v>
      </c>
      <c r="N93" s="98"/>
      <c r="Q93" s="10"/>
    </row>
    <row r="94" spans="1:17" s="4" customFormat="1" ht="30" customHeight="1" thickBot="1" x14ac:dyDescent="0.25">
      <c r="A94" s="3"/>
      <c r="C94" s="3"/>
      <c r="E94" s="6"/>
      <c r="F94" s="6"/>
      <c r="G94" s="6"/>
      <c r="H94" s="6"/>
      <c r="I94" s="6"/>
      <c r="J94" s="6"/>
      <c r="K94" s="6"/>
      <c r="L94" s="6"/>
      <c r="M94" s="10"/>
      <c r="N94" s="98"/>
      <c r="O94" s="81" t="s">
        <v>75</v>
      </c>
      <c r="P94" s="82"/>
      <c r="Q94" s="82"/>
    </row>
    <row r="95" spans="1:17" s="4" customFormat="1" ht="30" customHeight="1" x14ac:dyDescent="0.2">
      <c r="A95" s="13" t="s">
        <v>223</v>
      </c>
      <c r="B95" s="14" t="s">
        <v>99</v>
      </c>
      <c r="C95" s="5" t="s">
        <v>29</v>
      </c>
      <c r="D95" s="4" t="s">
        <v>32</v>
      </c>
      <c r="E95" s="6">
        <v>265400</v>
      </c>
      <c r="F95" s="6">
        <v>289100</v>
      </c>
      <c r="G95" s="6">
        <v>364200</v>
      </c>
      <c r="H95" s="6">
        <v>364200</v>
      </c>
      <c r="I95" s="6">
        <v>364200</v>
      </c>
      <c r="J95" s="6">
        <v>369200</v>
      </c>
      <c r="K95" s="6">
        <v>450200</v>
      </c>
      <c r="L95" s="6">
        <v>486100</v>
      </c>
      <c r="M95" s="10">
        <f>(L95-E95)/E95</f>
        <v>0.83157498116051243</v>
      </c>
      <c r="N95" s="98">
        <v>12593264.24</v>
      </c>
      <c r="O95" s="16" t="s">
        <v>36</v>
      </c>
      <c r="P95" s="17"/>
      <c r="Q95" s="50">
        <f>(M89+M93+M97)/3</f>
        <v>0.5887631247166828</v>
      </c>
    </row>
    <row r="96" spans="1:17" s="4" customFormat="1" ht="30" customHeight="1" x14ac:dyDescent="0.2">
      <c r="A96" s="3" t="s">
        <v>40</v>
      </c>
      <c r="B96" s="4" t="s">
        <v>100</v>
      </c>
      <c r="C96" s="3">
        <v>3.8600000000000002E-2</v>
      </c>
      <c r="D96" s="4" t="s">
        <v>31</v>
      </c>
      <c r="E96" s="7">
        <v>247400</v>
      </c>
      <c r="F96" s="7">
        <v>251400</v>
      </c>
      <c r="G96" s="7">
        <v>271500</v>
      </c>
      <c r="H96" s="7">
        <v>179100</v>
      </c>
      <c r="I96" s="7">
        <v>190900</v>
      </c>
      <c r="J96" s="7">
        <v>201500</v>
      </c>
      <c r="K96" s="7">
        <v>262100</v>
      </c>
      <c r="L96" s="7">
        <v>275200</v>
      </c>
      <c r="M96" s="36">
        <f>(L96-E96)/E96</f>
        <v>0.11236863379143087</v>
      </c>
      <c r="N96" s="98"/>
      <c r="O96" s="18" t="s">
        <v>37</v>
      </c>
      <c r="P96" s="15"/>
      <c r="Q96" s="37">
        <f>M85</f>
        <v>0.55453257790368271</v>
      </c>
    </row>
    <row r="97" spans="1:17" s="4" customFormat="1" ht="30" customHeight="1" thickBot="1" x14ac:dyDescent="0.25">
      <c r="A97" s="3" t="s">
        <v>41</v>
      </c>
      <c r="B97" s="4" t="s">
        <v>94</v>
      </c>
      <c r="C97" s="3"/>
      <c r="D97" s="4" t="s">
        <v>30</v>
      </c>
      <c r="E97" s="6">
        <f>SUM(E95:E96)</f>
        <v>512800</v>
      </c>
      <c r="F97" s="6">
        <f t="shared" ref="F97" si="122">SUM(F95:F96)</f>
        <v>540500</v>
      </c>
      <c r="G97" s="6">
        <f t="shared" ref="G97" si="123">SUM(G95:G96)</f>
        <v>635700</v>
      </c>
      <c r="H97" s="6">
        <f t="shared" ref="H97" si="124">SUM(H95:H96)</f>
        <v>543300</v>
      </c>
      <c r="I97" s="6">
        <f t="shared" ref="I97" si="125">SUM(I95:I96)</f>
        <v>555100</v>
      </c>
      <c r="J97" s="6">
        <f t="shared" ref="J97" si="126">SUM(J95:J96)</f>
        <v>570700</v>
      </c>
      <c r="K97" s="6">
        <f t="shared" ref="K97" si="127">SUM(K95:K96)</f>
        <v>712300</v>
      </c>
      <c r="L97" s="6">
        <f t="shared" ref="L97" si="128">SUM(L95:L96)</f>
        <v>761300</v>
      </c>
      <c r="M97" s="10">
        <f>(L97-E97)/E97</f>
        <v>0.48459438377535102</v>
      </c>
      <c r="N97" s="98"/>
      <c r="O97" s="19" t="s">
        <v>38</v>
      </c>
      <c r="P97" s="20"/>
      <c r="Q97" s="51">
        <f>Q95-Q96</f>
        <v>3.4230546813000085E-2</v>
      </c>
    </row>
    <row r="98" spans="1:17" ht="30" customHeight="1" x14ac:dyDescent="0.2"/>
    <row r="99" spans="1:17" ht="30" customHeight="1" x14ac:dyDescent="0.2">
      <c r="O99" s="60"/>
    </row>
    <row r="100" spans="1:17" ht="30" customHeight="1" x14ac:dyDescent="0.2"/>
    <row r="101" spans="1:17" ht="30" customHeight="1" x14ac:dyDescent="0.2"/>
    <row r="102" spans="1:17" s="4" customFormat="1" ht="30" customHeight="1" x14ac:dyDescent="0.2">
      <c r="A102" s="3"/>
      <c r="C102" s="3"/>
      <c r="E102" s="3">
        <v>2016</v>
      </c>
      <c r="F102" s="3">
        <v>2017</v>
      </c>
      <c r="G102" s="3">
        <v>2018</v>
      </c>
      <c r="H102" s="3">
        <v>2019</v>
      </c>
      <c r="I102" s="3">
        <v>2020</v>
      </c>
      <c r="J102" s="3">
        <v>2021</v>
      </c>
      <c r="K102" s="3">
        <v>2022</v>
      </c>
      <c r="L102" s="3">
        <v>2023</v>
      </c>
      <c r="M102" s="47" t="s">
        <v>34</v>
      </c>
      <c r="N102" s="97" t="s">
        <v>224</v>
      </c>
      <c r="Q102" s="10"/>
    </row>
    <row r="103" spans="1:17" s="4" customFormat="1" ht="30" customHeight="1" x14ac:dyDescent="0.2">
      <c r="A103" s="26" t="s">
        <v>230</v>
      </c>
      <c r="B103" s="27" t="s">
        <v>10</v>
      </c>
      <c r="C103" s="5" t="s">
        <v>29</v>
      </c>
      <c r="D103" s="4" t="s">
        <v>32</v>
      </c>
      <c r="E103" s="6">
        <v>422600</v>
      </c>
      <c r="F103" s="6">
        <v>434000</v>
      </c>
      <c r="G103" s="6">
        <v>434000</v>
      </c>
      <c r="H103" s="6">
        <v>434000</v>
      </c>
      <c r="I103" s="92">
        <v>550900</v>
      </c>
      <c r="J103" s="92">
        <v>599000</v>
      </c>
      <c r="K103" s="92">
        <v>470900</v>
      </c>
      <c r="L103" s="92">
        <v>666300</v>
      </c>
      <c r="M103" s="10">
        <f>(L103-E103)/E103</f>
        <v>0.57666824420255558</v>
      </c>
      <c r="N103" s="98">
        <v>16657500</v>
      </c>
      <c r="Q103" s="10"/>
    </row>
    <row r="104" spans="1:17" s="4" customFormat="1" ht="30" customHeight="1" x14ac:dyDescent="0.2">
      <c r="A104" s="3"/>
      <c r="B104" s="4" t="s">
        <v>11</v>
      </c>
      <c r="C104" s="3">
        <v>0.04</v>
      </c>
      <c r="D104" s="4" t="s">
        <v>31</v>
      </c>
      <c r="E104" s="7">
        <v>160700</v>
      </c>
      <c r="F104" s="7">
        <v>163300</v>
      </c>
      <c r="G104" s="7">
        <v>191300</v>
      </c>
      <c r="H104" s="7">
        <v>192800</v>
      </c>
      <c r="I104" s="99">
        <v>391700</v>
      </c>
      <c r="J104" s="99">
        <v>573400</v>
      </c>
      <c r="K104" s="99">
        <v>570500</v>
      </c>
      <c r="L104" s="99">
        <v>431000</v>
      </c>
      <c r="M104" s="36">
        <f>(L104-E104)/E104</f>
        <v>1.6820161792159303</v>
      </c>
      <c r="N104" s="98"/>
      <c r="Q104" s="10"/>
    </row>
    <row r="105" spans="1:17" s="4" customFormat="1" ht="30" customHeight="1" x14ac:dyDescent="0.2">
      <c r="A105" s="3"/>
      <c r="B105" s="4" t="s">
        <v>62</v>
      </c>
      <c r="C105" s="3"/>
      <c r="D105" s="4" t="s">
        <v>30</v>
      </c>
      <c r="E105" s="6">
        <f>SUM(E103:E104)</f>
        <v>583300</v>
      </c>
      <c r="F105" s="6">
        <f t="shared" ref="F105" si="129">SUM(F103:F104)</f>
        <v>597300</v>
      </c>
      <c r="G105" s="6">
        <f t="shared" ref="G105" si="130">SUM(G103:G104)</f>
        <v>625300</v>
      </c>
      <c r="H105" s="6">
        <f t="shared" ref="H105" si="131">SUM(H103:H104)</f>
        <v>626800</v>
      </c>
      <c r="I105" s="6">
        <f t="shared" ref="I105" si="132">SUM(I103:I104)</f>
        <v>942600</v>
      </c>
      <c r="J105" s="6">
        <f t="shared" ref="J105" si="133">SUM(J103:J104)</f>
        <v>1172400</v>
      </c>
      <c r="K105" s="6">
        <f t="shared" ref="K105:L105" si="134">SUM(K103:K104)</f>
        <v>1041400</v>
      </c>
      <c r="L105" s="6">
        <f t="shared" si="134"/>
        <v>1097300</v>
      </c>
      <c r="M105" s="10">
        <f>(L105-E105)/E105</f>
        <v>0.88119321104063086</v>
      </c>
      <c r="N105" s="98"/>
      <c r="Q105" s="10"/>
    </row>
    <row r="106" spans="1:17" s="4" customFormat="1" ht="30" customHeight="1" x14ac:dyDescent="0.2">
      <c r="A106" s="3"/>
      <c r="C106" s="3"/>
      <c r="E106" s="6"/>
      <c r="F106" s="6"/>
      <c r="G106" s="6"/>
      <c r="H106" s="6"/>
      <c r="I106" s="6"/>
      <c r="J106" s="6"/>
      <c r="K106" s="6"/>
      <c r="L106" s="6"/>
      <c r="M106" s="10"/>
      <c r="N106" s="98"/>
      <c r="Q106" s="10"/>
    </row>
    <row r="107" spans="1:17" s="4" customFormat="1" ht="30" customHeight="1" x14ac:dyDescent="0.2">
      <c r="A107" s="26" t="s">
        <v>221</v>
      </c>
      <c r="B107" s="27" t="s">
        <v>111</v>
      </c>
      <c r="C107" s="5" t="s">
        <v>29</v>
      </c>
      <c r="D107" s="4" t="s">
        <v>32</v>
      </c>
      <c r="E107" s="6">
        <v>417500</v>
      </c>
      <c r="F107" s="6">
        <v>417500</v>
      </c>
      <c r="G107" s="6">
        <v>417500</v>
      </c>
      <c r="H107" s="6">
        <v>417500</v>
      </c>
      <c r="I107" s="6">
        <v>482300</v>
      </c>
      <c r="J107" s="6">
        <v>521900</v>
      </c>
      <c r="K107" s="6">
        <v>407600</v>
      </c>
      <c r="L107" s="6">
        <v>569200</v>
      </c>
      <c r="M107" s="10">
        <f>(L107-E107)/E107</f>
        <v>0.36335329341317363</v>
      </c>
      <c r="N107" s="98">
        <v>10021126.76</v>
      </c>
      <c r="P107" s="3"/>
      <c r="Q107" s="10"/>
    </row>
    <row r="108" spans="1:17" s="4" customFormat="1" ht="30" customHeight="1" thickBot="1" x14ac:dyDescent="0.25">
      <c r="A108" s="3" t="s">
        <v>40</v>
      </c>
      <c r="B108" s="4" t="s">
        <v>109</v>
      </c>
      <c r="C108" s="3">
        <v>5.6800000000000003E-2</v>
      </c>
      <c r="D108" s="4" t="s">
        <v>31</v>
      </c>
      <c r="E108" s="7">
        <v>260200</v>
      </c>
      <c r="F108" s="7">
        <v>260200</v>
      </c>
      <c r="G108" s="7">
        <v>273800</v>
      </c>
      <c r="H108" s="7">
        <v>273800</v>
      </c>
      <c r="I108" s="7">
        <v>273800</v>
      </c>
      <c r="J108" s="7">
        <v>273800</v>
      </c>
      <c r="K108" s="7">
        <v>512500</v>
      </c>
      <c r="L108" s="7">
        <v>512500</v>
      </c>
      <c r="M108" s="36">
        <f>(L108-E108)/E108</f>
        <v>0.96963873943120671</v>
      </c>
      <c r="N108" s="98"/>
      <c r="O108" s="83" t="s">
        <v>74</v>
      </c>
      <c r="P108" s="84"/>
      <c r="Q108" s="84"/>
    </row>
    <row r="109" spans="1:17" s="4" customFormat="1" ht="30" customHeight="1" x14ac:dyDescent="0.2">
      <c r="A109" s="3" t="s">
        <v>41</v>
      </c>
      <c r="B109" s="4" t="s">
        <v>110</v>
      </c>
      <c r="C109" s="3"/>
      <c r="D109" s="4" t="s">
        <v>30</v>
      </c>
      <c r="E109" s="6">
        <f>SUM(E107:E108)</f>
        <v>677700</v>
      </c>
      <c r="F109" s="6">
        <f t="shared" ref="F109" si="135">SUM(F107:F108)</f>
        <v>677700</v>
      </c>
      <c r="G109" s="6">
        <f t="shared" ref="G109" si="136">SUM(G107:G108)</f>
        <v>691300</v>
      </c>
      <c r="H109" s="6">
        <f t="shared" ref="H109" si="137">SUM(H107:H108)</f>
        <v>691300</v>
      </c>
      <c r="I109" s="6">
        <f t="shared" ref="I109" si="138">SUM(I107:I108)</f>
        <v>756100</v>
      </c>
      <c r="J109" s="6">
        <f t="shared" ref="J109" si="139">SUM(J107:J108)</f>
        <v>795700</v>
      </c>
      <c r="K109" s="6">
        <f t="shared" ref="K109" si="140">SUM(K107:K108)</f>
        <v>920100</v>
      </c>
      <c r="L109" s="6">
        <f t="shared" ref="L109" si="141">SUM(L107:L108)</f>
        <v>1081700</v>
      </c>
      <c r="M109" s="10">
        <f>(L109-E109)/E109</f>
        <v>0.59613398258816586</v>
      </c>
      <c r="N109" s="98"/>
      <c r="O109" s="28" t="s">
        <v>36</v>
      </c>
      <c r="P109" s="29"/>
      <c r="Q109" s="52">
        <f>(M107+M111+M115)/3</f>
        <v>0.38660374266519115</v>
      </c>
    </row>
    <row r="110" spans="1:17" s="4" customFormat="1" ht="30" customHeight="1" x14ac:dyDescent="0.2">
      <c r="A110" s="3"/>
      <c r="C110" s="3"/>
      <c r="E110" s="6"/>
      <c r="F110" s="6"/>
      <c r="G110" s="6"/>
      <c r="H110" s="6"/>
      <c r="I110" s="6"/>
      <c r="J110" s="6"/>
      <c r="K110" s="6"/>
      <c r="L110" s="6"/>
      <c r="M110" s="10"/>
      <c r="N110" s="98"/>
      <c r="O110" s="30" t="s">
        <v>37</v>
      </c>
      <c r="P110" s="31"/>
      <c r="Q110" s="38">
        <f>M103</f>
        <v>0.57666824420255558</v>
      </c>
    </row>
    <row r="111" spans="1:17" s="4" customFormat="1" ht="30" customHeight="1" thickBot="1" x14ac:dyDescent="0.25">
      <c r="A111" s="26" t="s">
        <v>222</v>
      </c>
      <c r="B111" s="27" t="s">
        <v>113</v>
      </c>
      <c r="C111" s="5" t="s">
        <v>29</v>
      </c>
      <c r="D111" s="4" t="s">
        <v>32</v>
      </c>
      <c r="E111" s="6">
        <v>395000</v>
      </c>
      <c r="F111" s="6">
        <v>395000</v>
      </c>
      <c r="G111" s="6">
        <v>395000</v>
      </c>
      <c r="H111" s="6">
        <v>395000</v>
      </c>
      <c r="I111" s="6">
        <v>431300</v>
      </c>
      <c r="J111" s="6">
        <v>493800</v>
      </c>
      <c r="K111" s="6">
        <v>379400</v>
      </c>
      <c r="L111" s="6">
        <v>512900</v>
      </c>
      <c r="M111" s="10">
        <f>(L111-E111)/E111</f>
        <v>0.29848101265822785</v>
      </c>
      <c r="N111" s="98">
        <v>12418886.189999999</v>
      </c>
      <c r="O111" s="32" t="s">
        <v>38</v>
      </c>
      <c r="P111" s="33"/>
      <c r="Q111" s="53">
        <f>Q109-Q110</f>
        <v>-0.19006450153736443</v>
      </c>
    </row>
    <row r="112" spans="1:17" s="4" customFormat="1" ht="30" customHeight="1" x14ac:dyDescent="0.2">
      <c r="A112" s="3" t="s">
        <v>40</v>
      </c>
      <c r="B112" s="4" t="s">
        <v>112</v>
      </c>
      <c r="C112" s="3">
        <v>4.1300000000000003E-2</v>
      </c>
      <c r="D112" s="4" t="s">
        <v>31</v>
      </c>
      <c r="E112" s="7">
        <v>1058300</v>
      </c>
      <c r="F112" s="7">
        <v>986000</v>
      </c>
      <c r="G112" s="7">
        <v>1139900</v>
      </c>
      <c r="H112" s="7">
        <v>1148700</v>
      </c>
      <c r="I112" s="7">
        <v>1289500</v>
      </c>
      <c r="J112" s="7">
        <v>1089000</v>
      </c>
      <c r="K112" s="7">
        <v>1048300</v>
      </c>
      <c r="L112" s="7">
        <v>1398400</v>
      </c>
      <c r="M112" s="36">
        <f>(L112-E112)/E112</f>
        <v>0.32136445242369838</v>
      </c>
      <c r="N112" s="98"/>
      <c r="Q112" s="10"/>
    </row>
    <row r="113" spans="1:17" s="4" customFormat="1" ht="30" customHeight="1" x14ac:dyDescent="0.2">
      <c r="A113" s="3" t="s">
        <v>41</v>
      </c>
      <c r="B113" s="4" t="s">
        <v>114</v>
      </c>
      <c r="C113" s="3"/>
      <c r="D113" s="4" t="s">
        <v>30</v>
      </c>
      <c r="E113" s="6">
        <f>SUM(E111:E112)</f>
        <v>1453300</v>
      </c>
      <c r="F113" s="6">
        <f t="shared" ref="F113" si="142">SUM(F111:F112)</f>
        <v>1381000</v>
      </c>
      <c r="G113" s="6">
        <f t="shared" ref="G113" si="143">SUM(G111:G112)</f>
        <v>1534900</v>
      </c>
      <c r="H113" s="6">
        <f t="shared" ref="H113" si="144">SUM(H111:H112)</f>
        <v>1543700</v>
      </c>
      <c r="I113" s="6">
        <f t="shared" ref="I113" si="145">SUM(I111:I112)</f>
        <v>1720800</v>
      </c>
      <c r="J113" s="6">
        <f t="shared" ref="J113" si="146">SUM(J111:J112)</f>
        <v>1582800</v>
      </c>
      <c r="K113" s="6">
        <f t="shared" ref="K113" si="147">SUM(K111:K112)</f>
        <v>1427700</v>
      </c>
      <c r="L113" s="6">
        <f t="shared" ref="L113" si="148">SUM(L111:L112)</f>
        <v>1911300</v>
      </c>
      <c r="M113" s="10">
        <f>(L113-E113)/E113</f>
        <v>0.31514484277162319</v>
      </c>
      <c r="N113" s="98"/>
      <c r="Q113" s="10"/>
    </row>
    <row r="114" spans="1:17" s="4" customFormat="1" ht="30" customHeight="1" thickBot="1" x14ac:dyDescent="0.25">
      <c r="A114" s="3"/>
      <c r="C114" s="3"/>
      <c r="E114" s="6"/>
      <c r="F114" s="6"/>
      <c r="G114" s="6"/>
      <c r="H114" s="6"/>
      <c r="I114" s="6"/>
      <c r="J114" s="6"/>
      <c r="K114" s="6"/>
      <c r="L114" s="6"/>
      <c r="M114" s="10"/>
      <c r="N114" s="98"/>
      <c r="O114" s="83" t="s">
        <v>75</v>
      </c>
      <c r="P114" s="84"/>
      <c r="Q114" s="84"/>
    </row>
    <row r="115" spans="1:17" s="4" customFormat="1" ht="30" customHeight="1" x14ac:dyDescent="0.2">
      <c r="A115" s="26" t="s">
        <v>223</v>
      </c>
      <c r="B115" s="27" t="s">
        <v>115</v>
      </c>
      <c r="C115" s="5" t="s">
        <v>29</v>
      </c>
      <c r="D115" s="4" t="s">
        <v>32</v>
      </c>
      <c r="E115" s="6">
        <v>667300</v>
      </c>
      <c r="F115" s="6">
        <v>667300</v>
      </c>
      <c r="G115" s="6">
        <v>704400</v>
      </c>
      <c r="H115" s="6">
        <v>704400</v>
      </c>
      <c r="I115" s="6">
        <v>704400</v>
      </c>
      <c r="J115" s="6">
        <v>774400</v>
      </c>
      <c r="K115" s="92">
        <v>594900</v>
      </c>
      <c r="L115" s="92">
        <v>999600</v>
      </c>
      <c r="M115" s="10">
        <f>(L115-E115)/E115</f>
        <v>0.49797692192417203</v>
      </c>
      <c r="N115" s="98">
        <v>15284403.66</v>
      </c>
      <c r="O115" s="28" t="s">
        <v>36</v>
      </c>
      <c r="P115" s="29"/>
      <c r="Q115" s="52">
        <f>(M109+M113+M117)/3</f>
        <v>0.62624935341491805</v>
      </c>
    </row>
    <row r="116" spans="1:17" s="4" customFormat="1" ht="30" customHeight="1" x14ac:dyDescent="0.2">
      <c r="A116" s="3" t="s">
        <v>40</v>
      </c>
      <c r="B116" s="4" t="s">
        <v>116</v>
      </c>
      <c r="C116" s="3">
        <v>6.54E-2</v>
      </c>
      <c r="D116" s="4" t="s">
        <v>31</v>
      </c>
      <c r="E116" s="7">
        <v>267200</v>
      </c>
      <c r="F116" s="7">
        <v>271600</v>
      </c>
      <c r="G116" s="7">
        <v>293300</v>
      </c>
      <c r="H116" s="7">
        <v>295600</v>
      </c>
      <c r="I116" s="7">
        <v>657900</v>
      </c>
      <c r="J116" s="7">
        <v>538700</v>
      </c>
      <c r="K116" s="99">
        <v>706200</v>
      </c>
      <c r="L116" s="99">
        <v>839000</v>
      </c>
      <c r="M116" s="36">
        <f>(L116-E116)/E116</f>
        <v>2.1399700598802394</v>
      </c>
      <c r="N116" s="98"/>
      <c r="O116" s="30" t="s">
        <v>37</v>
      </c>
      <c r="P116" s="31"/>
      <c r="Q116" s="38">
        <f>M105</f>
        <v>0.88119321104063086</v>
      </c>
    </row>
    <row r="117" spans="1:17" s="4" customFormat="1" ht="30" customHeight="1" thickBot="1" x14ac:dyDescent="0.25">
      <c r="A117" s="3" t="s">
        <v>41</v>
      </c>
      <c r="B117" s="4" t="s">
        <v>94</v>
      </c>
      <c r="C117" s="3"/>
      <c r="D117" s="4" t="s">
        <v>30</v>
      </c>
      <c r="E117" s="6">
        <f>SUM(E115:E116)</f>
        <v>934500</v>
      </c>
      <c r="F117" s="6">
        <f t="shared" ref="F117" si="149">SUM(F115:F116)</f>
        <v>938900</v>
      </c>
      <c r="G117" s="6">
        <f t="shared" ref="G117" si="150">SUM(G115:G116)</f>
        <v>997700</v>
      </c>
      <c r="H117" s="6">
        <f t="shared" ref="H117" si="151">SUM(H115:H116)</f>
        <v>1000000</v>
      </c>
      <c r="I117" s="6">
        <f t="shared" ref="I117" si="152">SUM(I115:I116)</f>
        <v>1362300</v>
      </c>
      <c r="J117" s="6">
        <f t="shared" ref="J117" si="153">SUM(J115:J116)</f>
        <v>1313100</v>
      </c>
      <c r="K117" s="6">
        <f t="shared" ref="K117" si="154">SUM(K115:K116)</f>
        <v>1301100</v>
      </c>
      <c r="L117" s="6">
        <f t="shared" ref="L117" si="155">SUM(L115:L116)</f>
        <v>1838600</v>
      </c>
      <c r="M117" s="10">
        <f>(L117-E117)/E117</f>
        <v>0.96746923488496517</v>
      </c>
      <c r="N117" s="98"/>
      <c r="O117" s="32" t="s">
        <v>38</v>
      </c>
      <c r="P117" s="33"/>
      <c r="Q117" s="53">
        <f>Q115-Q116</f>
        <v>-0.25494385762571281</v>
      </c>
    </row>
    <row r="118" spans="1:17" ht="30" customHeight="1" x14ac:dyDescent="0.2"/>
    <row r="119" spans="1:17" ht="30" customHeight="1" x14ac:dyDescent="0.2"/>
    <row r="120" spans="1:17" ht="30" customHeight="1" x14ac:dyDescent="0.2"/>
    <row r="121" spans="1:17" ht="30" customHeight="1" x14ac:dyDescent="0.2"/>
    <row r="122" spans="1:17" ht="30" customHeight="1" x14ac:dyDescent="0.2"/>
    <row r="123" spans="1:17" s="4" customFormat="1" ht="30" customHeight="1" x14ac:dyDescent="0.2">
      <c r="A123" s="3"/>
      <c r="C123" s="3"/>
      <c r="E123" s="3">
        <v>2016</v>
      </c>
      <c r="F123" s="3">
        <v>2017</v>
      </c>
      <c r="G123" s="3">
        <v>2018</v>
      </c>
      <c r="H123" s="3">
        <v>2019</v>
      </c>
      <c r="I123" s="3">
        <v>2020</v>
      </c>
      <c r="J123" s="3">
        <v>2021</v>
      </c>
      <c r="K123" s="3">
        <v>2022</v>
      </c>
      <c r="L123" s="3">
        <v>2023</v>
      </c>
      <c r="M123" s="47" t="s">
        <v>34</v>
      </c>
      <c r="N123" s="97" t="s">
        <v>224</v>
      </c>
      <c r="Q123" s="10"/>
    </row>
    <row r="124" spans="1:17" s="4" customFormat="1" ht="30" customHeight="1" x14ac:dyDescent="0.2">
      <c r="A124" s="12" t="s">
        <v>231</v>
      </c>
      <c r="B124" s="8" t="s">
        <v>12</v>
      </c>
      <c r="C124" s="5" t="s">
        <v>29</v>
      </c>
      <c r="D124" s="4" t="s">
        <v>32</v>
      </c>
      <c r="E124" s="6">
        <v>619400</v>
      </c>
      <c r="F124" s="6">
        <v>619400</v>
      </c>
      <c r="G124" s="6">
        <v>627800</v>
      </c>
      <c r="H124" s="6">
        <v>627800</v>
      </c>
      <c r="I124" s="6">
        <v>627800</v>
      </c>
      <c r="J124" s="6">
        <v>627800</v>
      </c>
      <c r="K124" s="92">
        <v>627800</v>
      </c>
      <c r="L124" s="92">
        <v>759700</v>
      </c>
      <c r="M124" s="10">
        <f>(L124-E124)/E124</f>
        <v>0.22650952534711011</v>
      </c>
      <c r="N124" s="98">
        <v>1309827.58</v>
      </c>
      <c r="Q124" s="10"/>
    </row>
    <row r="125" spans="1:17" s="4" customFormat="1" ht="30" customHeight="1" x14ac:dyDescent="0.2">
      <c r="A125" s="3"/>
      <c r="B125" s="4" t="s">
        <v>13</v>
      </c>
      <c r="C125" s="3">
        <v>0.57999999999999996</v>
      </c>
      <c r="D125" s="4" t="s">
        <v>31</v>
      </c>
      <c r="E125" s="7">
        <v>202900</v>
      </c>
      <c r="F125" s="7">
        <v>218200</v>
      </c>
      <c r="G125" s="7">
        <v>218200</v>
      </c>
      <c r="H125" s="7">
        <v>218200</v>
      </c>
      <c r="I125" s="7">
        <v>218200</v>
      </c>
      <c r="J125" s="7">
        <v>218200</v>
      </c>
      <c r="K125" s="99">
        <v>218200</v>
      </c>
      <c r="L125" s="99">
        <v>218200</v>
      </c>
      <c r="M125" s="36">
        <f>(L125-E125)/E125</f>
        <v>7.5406604238541147E-2</v>
      </c>
      <c r="N125" s="98"/>
      <c r="Q125" s="10"/>
    </row>
    <row r="126" spans="1:17" s="4" customFormat="1" ht="30" customHeight="1" x14ac:dyDescent="0.2">
      <c r="A126" s="3"/>
      <c r="B126" s="4" t="s">
        <v>63</v>
      </c>
      <c r="C126" s="3"/>
      <c r="D126" s="4" t="s">
        <v>30</v>
      </c>
      <c r="E126" s="6">
        <f>SUM(E124:E125)</f>
        <v>822300</v>
      </c>
      <c r="F126" s="6">
        <f t="shared" ref="F126" si="156">SUM(F124:F125)</f>
        <v>837600</v>
      </c>
      <c r="G126" s="6">
        <f t="shared" ref="G126" si="157">SUM(G124:G125)</f>
        <v>846000</v>
      </c>
      <c r="H126" s="6">
        <f t="shared" ref="H126" si="158">SUM(H124:H125)</f>
        <v>846000</v>
      </c>
      <c r="I126" s="6">
        <f t="shared" ref="I126" si="159">SUM(I124:I125)</f>
        <v>846000</v>
      </c>
      <c r="J126" s="6">
        <f t="shared" ref="J126" si="160">SUM(J124:J125)</f>
        <v>846000</v>
      </c>
      <c r="K126" s="92">
        <f t="shared" ref="K126:L126" si="161">SUM(K124:K125)</f>
        <v>846000</v>
      </c>
      <c r="L126" s="92">
        <f t="shared" si="161"/>
        <v>977900</v>
      </c>
      <c r="M126" s="10">
        <f>(L126-E126)/E126</f>
        <v>0.18922534354858325</v>
      </c>
      <c r="N126" s="98"/>
      <c r="Q126" s="10"/>
    </row>
    <row r="127" spans="1:17" s="4" customFormat="1" ht="30" customHeight="1" x14ac:dyDescent="0.2">
      <c r="A127" s="3"/>
      <c r="C127" s="3"/>
      <c r="E127" s="6"/>
      <c r="F127" s="6"/>
      <c r="G127" s="6"/>
      <c r="H127" s="6"/>
      <c r="I127" s="6"/>
      <c r="J127" s="6"/>
      <c r="K127" s="92"/>
      <c r="L127" s="92"/>
      <c r="M127" s="10"/>
      <c r="N127" s="98"/>
      <c r="Q127" s="10"/>
    </row>
    <row r="128" spans="1:17" s="4" customFormat="1" ht="30" customHeight="1" x14ac:dyDescent="0.2">
      <c r="A128" s="12" t="s">
        <v>221</v>
      </c>
      <c r="B128" s="8" t="s">
        <v>120</v>
      </c>
      <c r="C128" s="5" t="s">
        <v>29</v>
      </c>
      <c r="D128" s="4" t="s">
        <v>32</v>
      </c>
      <c r="E128" s="6">
        <v>401500</v>
      </c>
      <c r="F128" s="6">
        <v>401500</v>
      </c>
      <c r="G128" s="6">
        <v>401500</v>
      </c>
      <c r="H128" s="6">
        <v>401500</v>
      </c>
      <c r="I128" s="6">
        <v>479300</v>
      </c>
      <c r="J128" s="6">
        <v>548500</v>
      </c>
      <c r="K128" s="92">
        <v>422000</v>
      </c>
      <c r="L128" s="92">
        <v>571800</v>
      </c>
      <c r="M128" s="10">
        <f>(L128-E128)/E128</f>
        <v>0.42415940224159404</v>
      </c>
      <c r="N128" s="98">
        <v>23726141.07</v>
      </c>
      <c r="P128" s="3"/>
      <c r="Q128" s="10"/>
    </row>
    <row r="129" spans="1:17" s="4" customFormat="1" ht="30" customHeight="1" thickBot="1" x14ac:dyDescent="0.25">
      <c r="A129" s="3" t="s">
        <v>40</v>
      </c>
      <c r="B129" s="4" t="s">
        <v>121</v>
      </c>
      <c r="C129" s="3">
        <v>2.41E-2</v>
      </c>
      <c r="D129" s="4" t="s">
        <v>31</v>
      </c>
      <c r="E129" s="7">
        <v>211200</v>
      </c>
      <c r="F129" s="7">
        <v>214600</v>
      </c>
      <c r="G129" s="7">
        <v>231800</v>
      </c>
      <c r="H129" s="7">
        <v>233600</v>
      </c>
      <c r="I129" s="7">
        <v>595100</v>
      </c>
      <c r="J129" s="7">
        <v>677500</v>
      </c>
      <c r="K129" s="99">
        <v>836500</v>
      </c>
      <c r="L129" s="99">
        <v>778800</v>
      </c>
      <c r="M129" s="36">
        <f>(L129-E129)/E129</f>
        <v>2.6875</v>
      </c>
      <c r="N129" s="98"/>
      <c r="O129" s="79" t="s">
        <v>74</v>
      </c>
      <c r="P129" s="80"/>
      <c r="Q129" s="80"/>
    </row>
    <row r="130" spans="1:17" s="4" customFormat="1" ht="30" customHeight="1" x14ac:dyDescent="0.2">
      <c r="A130" s="3" t="s">
        <v>41</v>
      </c>
      <c r="B130" s="4" t="s">
        <v>124</v>
      </c>
      <c r="C130" s="3"/>
      <c r="D130" s="4" t="s">
        <v>30</v>
      </c>
      <c r="E130" s="6">
        <f>SUM(E128:E129)</f>
        <v>612700</v>
      </c>
      <c r="F130" s="6">
        <f t="shared" ref="F130" si="162">SUM(F128:F129)</f>
        <v>616100</v>
      </c>
      <c r="G130" s="6">
        <f t="shared" ref="G130" si="163">SUM(G128:G129)</f>
        <v>633300</v>
      </c>
      <c r="H130" s="6">
        <f t="shared" ref="H130" si="164">SUM(H128:H129)</f>
        <v>635100</v>
      </c>
      <c r="I130" s="6">
        <f t="shared" ref="I130" si="165">SUM(I128:I129)</f>
        <v>1074400</v>
      </c>
      <c r="J130" s="6">
        <f t="shared" ref="J130" si="166">SUM(J128:J129)</f>
        <v>1226000</v>
      </c>
      <c r="K130" s="92">
        <f t="shared" ref="K130" si="167">SUM(K128:K129)</f>
        <v>1258500</v>
      </c>
      <c r="L130" s="92">
        <f t="shared" ref="L130" si="168">SUM(L128:L129)</f>
        <v>1350600</v>
      </c>
      <c r="M130" s="10">
        <f>(L130-E130)/E130</f>
        <v>1.2043414395299494</v>
      </c>
      <c r="N130" s="98"/>
      <c r="O130" s="40" t="s">
        <v>36</v>
      </c>
      <c r="P130" s="41"/>
      <c r="Q130" s="55">
        <f>(M128+M132+M136)/3</f>
        <v>0.57041600327884356</v>
      </c>
    </row>
    <row r="131" spans="1:17" s="4" customFormat="1" ht="30" customHeight="1" x14ac:dyDescent="0.2">
      <c r="A131" s="3"/>
      <c r="C131" s="3"/>
      <c r="E131" s="6"/>
      <c r="F131" s="6"/>
      <c r="G131" s="6"/>
      <c r="H131" s="6"/>
      <c r="I131" s="6"/>
      <c r="J131" s="6"/>
      <c r="K131" s="92"/>
      <c r="L131" s="92"/>
      <c r="M131" s="10"/>
      <c r="N131" s="98"/>
      <c r="O131" s="42" t="s">
        <v>37</v>
      </c>
      <c r="P131" s="43"/>
      <c r="Q131" s="44">
        <f>M124</f>
        <v>0.22650952534711011</v>
      </c>
    </row>
    <row r="132" spans="1:17" s="4" customFormat="1" ht="30" customHeight="1" thickBot="1" x14ac:dyDescent="0.25">
      <c r="A132" s="12" t="s">
        <v>222</v>
      </c>
      <c r="B132" s="8" t="s">
        <v>117</v>
      </c>
      <c r="C132" s="5" t="s">
        <v>29</v>
      </c>
      <c r="D132" s="4" t="s">
        <v>32</v>
      </c>
      <c r="E132" s="6">
        <v>395000</v>
      </c>
      <c r="F132" s="6">
        <v>395000</v>
      </c>
      <c r="G132" s="6">
        <v>412500</v>
      </c>
      <c r="H132" s="6">
        <v>412500</v>
      </c>
      <c r="I132" s="6">
        <v>492500</v>
      </c>
      <c r="J132" s="6">
        <v>492500</v>
      </c>
      <c r="K132" s="92">
        <v>436600</v>
      </c>
      <c r="L132" s="92">
        <v>649200</v>
      </c>
      <c r="M132" s="10">
        <f>(L132-E132)/E132</f>
        <v>0.64354430379746841</v>
      </c>
      <c r="N132" s="98">
        <v>16270676.689999999</v>
      </c>
      <c r="O132" s="45" t="s">
        <v>38</v>
      </c>
      <c r="P132" s="46"/>
      <c r="Q132" s="56">
        <f>Q130-Q131</f>
        <v>0.34390647793173346</v>
      </c>
    </row>
    <row r="133" spans="1:17" s="4" customFormat="1" ht="30" customHeight="1" x14ac:dyDescent="0.2">
      <c r="A133" s="3" t="s">
        <v>40</v>
      </c>
      <c r="B133" s="4" t="s">
        <v>118</v>
      </c>
      <c r="C133" s="3">
        <v>3.9899999999999998E-2</v>
      </c>
      <c r="D133" s="4" t="s">
        <v>31</v>
      </c>
      <c r="E133" s="7">
        <v>103800</v>
      </c>
      <c r="F133" s="7">
        <v>105500</v>
      </c>
      <c r="G133" s="7">
        <v>113900</v>
      </c>
      <c r="H133" s="7">
        <v>113900</v>
      </c>
      <c r="I133" s="7">
        <v>121100</v>
      </c>
      <c r="J133" s="7">
        <v>127800</v>
      </c>
      <c r="K133" s="99">
        <v>166300</v>
      </c>
      <c r="L133" s="99">
        <v>155900</v>
      </c>
      <c r="M133" s="36">
        <f>(L133-E133)/E133</f>
        <v>0.5019267822736031</v>
      </c>
      <c r="N133" s="98"/>
      <c r="Q133" s="10"/>
    </row>
    <row r="134" spans="1:17" s="4" customFormat="1" ht="30" customHeight="1" x14ac:dyDescent="0.2">
      <c r="A134" s="3" t="s">
        <v>41</v>
      </c>
      <c r="B134" s="4" t="s">
        <v>119</v>
      </c>
      <c r="C134" s="3"/>
      <c r="D134" s="4" t="s">
        <v>30</v>
      </c>
      <c r="E134" s="6">
        <f>SUM(E132:E133)</f>
        <v>498800</v>
      </c>
      <c r="F134" s="6">
        <f t="shared" ref="F134" si="169">SUM(F132:F133)</f>
        <v>500500</v>
      </c>
      <c r="G134" s="6">
        <f t="shared" ref="G134" si="170">SUM(G132:G133)</f>
        <v>526400</v>
      </c>
      <c r="H134" s="6">
        <f t="shared" ref="H134" si="171">SUM(H132:H133)</f>
        <v>526400</v>
      </c>
      <c r="I134" s="6">
        <f t="shared" ref="I134" si="172">SUM(I132:I133)</f>
        <v>613600</v>
      </c>
      <c r="J134" s="6">
        <f t="shared" ref="J134" si="173">SUM(J132:J133)</f>
        <v>620300</v>
      </c>
      <c r="K134" s="92">
        <f t="shared" ref="K134" si="174">SUM(K132:K133)</f>
        <v>602900</v>
      </c>
      <c r="L134" s="92">
        <f t="shared" ref="L134" si="175">SUM(L132:L133)</f>
        <v>805100</v>
      </c>
      <c r="M134" s="10">
        <f>(L134-E134)/E134</f>
        <v>0.61407377706495592</v>
      </c>
      <c r="N134" s="98"/>
      <c r="Q134" s="10"/>
    </row>
    <row r="135" spans="1:17" s="4" customFormat="1" ht="30" customHeight="1" thickBot="1" x14ac:dyDescent="0.25">
      <c r="A135" s="3"/>
      <c r="C135" s="3"/>
      <c r="E135" s="6"/>
      <c r="F135" s="6"/>
      <c r="G135" s="6"/>
      <c r="H135" s="6"/>
      <c r="I135" s="6"/>
      <c r="J135" s="6"/>
      <c r="K135" s="92"/>
      <c r="L135" s="92"/>
      <c r="M135" s="10"/>
      <c r="N135" s="98"/>
      <c r="O135" s="79" t="s">
        <v>75</v>
      </c>
      <c r="P135" s="80"/>
      <c r="Q135" s="80"/>
    </row>
    <row r="136" spans="1:17" s="4" customFormat="1" ht="30" customHeight="1" x14ac:dyDescent="0.2">
      <c r="A136" s="12" t="s">
        <v>223</v>
      </c>
      <c r="B136" s="8" t="s">
        <v>122</v>
      </c>
      <c r="C136" s="5" t="s">
        <v>29</v>
      </c>
      <c r="D136" s="4" t="s">
        <v>32</v>
      </c>
      <c r="E136" s="6">
        <v>395000</v>
      </c>
      <c r="F136" s="6">
        <v>395000</v>
      </c>
      <c r="G136" s="6">
        <v>412500</v>
      </c>
      <c r="H136" s="6">
        <v>412500</v>
      </c>
      <c r="I136" s="6">
        <v>492500</v>
      </c>
      <c r="J136" s="6">
        <v>492500</v>
      </c>
      <c r="K136" s="92">
        <v>436600</v>
      </c>
      <c r="L136" s="92">
        <v>649200</v>
      </c>
      <c r="M136" s="10">
        <f>(L136-E136)/E136</f>
        <v>0.64354430379746841</v>
      </c>
      <c r="N136" s="98">
        <v>15990147.779999999</v>
      </c>
      <c r="O136" s="40" t="s">
        <v>36</v>
      </c>
      <c r="P136" s="41"/>
      <c r="Q136" s="55">
        <f>(M130+M134+M138)/3</f>
        <v>0.82068477523089278</v>
      </c>
    </row>
    <row r="137" spans="1:17" s="4" customFormat="1" ht="30" customHeight="1" x14ac:dyDescent="0.2">
      <c r="A137" s="3" t="s">
        <v>40</v>
      </c>
      <c r="B137" s="4" t="s">
        <v>123</v>
      </c>
      <c r="C137" s="3">
        <v>4.0599999999999997E-2</v>
      </c>
      <c r="D137" s="4" t="s">
        <v>31</v>
      </c>
      <c r="E137" s="7">
        <v>134800</v>
      </c>
      <c r="F137" s="7">
        <v>137000</v>
      </c>
      <c r="G137" s="7">
        <v>148000</v>
      </c>
      <c r="H137" s="7">
        <v>149100</v>
      </c>
      <c r="I137" s="7">
        <v>159000</v>
      </c>
      <c r="J137" s="7">
        <v>167700</v>
      </c>
      <c r="K137" s="99">
        <v>218200</v>
      </c>
      <c r="L137" s="99">
        <v>221600</v>
      </c>
      <c r="M137" s="36">
        <f>(L137-E137)/E137</f>
        <v>0.64391691394658757</v>
      </c>
      <c r="N137" s="98"/>
      <c r="O137" s="42" t="s">
        <v>37</v>
      </c>
      <c r="P137" s="43"/>
      <c r="Q137" s="44">
        <f>M126</f>
        <v>0.18922534354858325</v>
      </c>
    </row>
    <row r="138" spans="1:17" s="4" customFormat="1" ht="30" customHeight="1" thickBot="1" x14ac:dyDescent="0.25">
      <c r="A138" s="3" t="s">
        <v>41</v>
      </c>
      <c r="C138" s="3"/>
      <c r="D138" s="4" t="s">
        <v>30</v>
      </c>
      <c r="E138" s="6">
        <f>SUM(E136:E137)</f>
        <v>529800</v>
      </c>
      <c r="F138" s="6">
        <f t="shared" ref="F138" si="176">SUM(F136:F137)</f>
        <v>532000</v>
      </c>
      <c r="G138" s="6">
        <f t="shared" ref="G138" si="177">SUM(G136:G137)</f>
        <v>560500</v>
      </c>
      <c r="H138" s="6">
        <f t="shared" ref="H138" si="178">SUM(H136:H137)</f>
        <v>561600</v>
      </c>
      <c r="I138" s="6">
        <f t="shared" ref="I138" si="179">SUM(I136:I137)</f>
        <v>651500</v>
      </c>
      <c r="J138" s="6">
        <f t="shared" ref="J138" si="180">SUM(J136:J137)</f>
        <v>660200</v>
      </c>
      <c r="K138" s="92">
        <f t="shared" ref="K138" si="181">SUM(K136:K137)</f>
        <v>654800</v>
      </c>
      <c r="L138" s="92">
        <f t="shared" ref="L138" si="182">SUM(L136:L137)</f>
        <v>870800</v>
      </c>
      <c r="M138" s="10">
        <f>(L138-E138)/E138</f>
        <v>0.64363910909777278</v>
      </c>
      <c r="N138" s="98"/>
      <c r="O138" s="45" t="s">
        <v>38</v>
      </c>
      <c r="P138" s="46"/>
      <c r="Q138" s="56">
        <f>Q136-Q137</f>
        <v>0.63145943168230956</v>
      </c>
    </row>
    <row r="139" spans="1:17" ht="30" customHeight="1" x14ac:dyDescent="0.2">
      <c r="A139" s="3"/>
      <c r="B139" s="4"/>
      <c r="C139" s="3"/>
      <c r="D139" s="4"/>
      <c r="E139" s="6"/>
      <c r="F139" s="6"/>
      <c r="G139" s="6"/>
      <c r="H139" s="6"/>
      <c r="I139" s="6"/>
      <c r="J139" s="6"/>
      <c r="K139" s="6"/>
      <c r="L139" s="6"/>
      <c r="M139" s="10"/>
    </row>
    <row r="140" spans="1:17" ht="30" customHeight="1" x14ac:dyDescent="0.2"/>
    <row r="141" spans="1:17" ht="30" customHeight="1" x14ac:dyDescent="0.2"/>
    <row r="142" spans="1:17" ht="30" customHeight="1" x14ac:dyDescent="0.2"/>
    <row r="143" spans="1:17" s="4" customFormat="1" ht="30" customHeight="1" x14ac:dyDescent="0.2">
      <c r="A143" s="3"/>
      <c r="C143" s="3"/>
      <c r="E143" s="3">
        <v>2016</v>
      </c>
      <c r="F143" s="3">
        <v>2017</v>
      </c>
      <c r="G143" s="3">
        <v>2018</v>
      </c>
      <c r="H143" s="3">
        <v>2019</v>
      </c>
      <c r="I143" s="3">
        <v>2020</v>
      </c>
      <c r="J143" s="3">
        <v>2021</v>
      </c>
      <c r="K143" s="3">
        <v>2022</v>
      </c>
      <c r="L143" s="3">
        <v>2023</v>
      </c>
      <c r="M143" s="47" t="s">
        <v>34</v>
      </c>
      <c r="N143" s="97" t="s">
        <v>224</v>
      </c>
      <c r="Q143" s="10"/>
    </row>
    <row r="144" spans="1:17" s="4" customFormat="1" ht="30" customHeight="1" x14ac:dyDescent="0.2">
      <c r="A144" s="13" t="s">
        <v>232</v>
      </c>
      <c r="B144" s="14" t="s">
        <v>14</v>
      </c>
      <c r="C144" s="5" t="s">
        <v>29</v>
      </c>
      <c r="D144" s="4" t="s">
        <v>32</v>
      </c>
      <c r="E144" s="6">
        <v>528200</v>
      </c>
      <c r="F144" s="6">
        <v>560600</v>
      </c>
      <c r="G144" s="6">
        <v>588600</v>
      </c>
      <c r="H144" s="6">
        <v>588600</v>
      </c>
      <c r="I144" s="6">
        <v>588600</v>
      </c>
      <c r="J144" s="6">
        <v>588600</v>
      </c>
      <c r="K144" s="92">
        <v>588600</v>
      </c>
      <c r="L144" s="92">
        <v>720000</v>
      </c>
      <c r="M144" s="116">
        <f>(L144-E144)/E144</f>
        <v>0.36312003029155621</v>
      </c>
      <c r="N144" s="98">
        <v>2322580.64</v>
      </c>
      <c r="Q144" s="10"/>
    </row>
    <row r="145" spans="1:17" s="4" customFormat="1" ht="30" customHeight="1" x14ac:dyDescent="0.2">
      <c r="A145" s="3"/>
      <c r="B145" s="4" t="s">
        <v>15</v>
      </c>
      <c r="C145" s="3">
        <v>0.31</v>
      </c>
      <c r="D145" s="4" t="s">
        <v>31</v>
      </c>
      <c r="E145" s="7">
        <v>145100</v>
      </c>
      <c r="F145" s="7">
        <v>155000</v>
      </c>
      <c r="G145" s="7">
        <v>155000</v>
      </c>
      <c r="H145" s="7">
        <v>155000</v>
      </c>
      <c r="I145" s="7">
        <v>155000</v>
      </c>
      <c r="J145" s="7">
        <v>155000</v>
      </c>
      <c r="K145" s="7">
        <v>155000</v>
      </c>
      <c r="L145" s="7">
        <v>155000</v>
      </c>
      <c r="M145" s="36">
        <f>(L145-E145)/E145</f>
        <v>6.8228807718814607E-2</v>
      </c>
      <c r="N145" s="98"/>
      <c r="Q145" s="10"/>
    </row>
    <row r="146" spans="1:17" s="4" customFormat="1" ht="30" customHeight="1" x14ac:dyDescent="0.2">
      <c r="A146" s="3"/>
      <c r="B146" s="4" t="s">
        <v>57</v>
      </c>
      <c r="C146" s="3"/>
      <c r="D146" s="4" t="s">
        <v>30</v>
      </c>
      <c r="E146" s="6">
        <f>SUM(E144:E145)</f>
        <v>673300</v>
      </c>
      <c r="F146" s="6">
        <f t="shared" ref="F146" si="183">SUM(F144:F145)</f>
        <v>715600</v>
      </c>
      <c r="G146" s="6">
        <f t="shared" ref="G146" si="184">SUM(G144:G145)</f>
        <v>743600</v>
      </c>
      <c r="H146" s="6">
        <f t="shared" ref="H146" si="185">SUM(H144:H145)</f>
        <v>743600</v>
      </c>
      <c r="I146" s="6">
        <f t="shared" ref="I146" si="186">SUM(I144:I145)</f>
        <v>743600</v>
      </c>
      <c r="J146" s="6">
        <f t="shared" ref="J146" si="187">SUM(J144:J145)</f>
        <v>743600</v>
      </c>
      <c r="K146" s="6">
        <f t="shared" ref="K146:L146" si="188">SUM(K144:K145)</f>
        <v>743600</v>
      </c>
      <c r="L146" s="6">
        <f t="shared" si="188"/>
        <v>875000</v>
      </c>
      <c r="M146" s="10">
        <f>(L146-E146)/E146</f>
        <v>0.2995692856081984</v>
      </c>
      <c r="N146" s="98"/>
      <c r="Q146" s="10"/>
    </row>
    <row r="147" spans="1:17" s="4" customFormat="1" ht="30" customHeight="1" x14ac:dyDescent="0.2">
      <c r="A147" s="3"/>
      <c r="C147" s="3"/>
      <c r="E147" s="6"/>
      <c r="F147" s="6"/>
      <c r="G147" s="6"/>
      <c r="H147" s="6"/>
      <c r="I147" s="6"/>
      <c r="J147" s="6"/>
      <c r="K147" s="6"/>
      <c r="L147" s="6"/>
      <c r="M147" s="10"/>
      <c r="N147" s="98"/>
      <c r="Q147" s="10"/>
    </row>
    <row r="148" spans="1:17" s="4" customFormat="1" ht="30" customHeight="1" x14ac:dyDescent="0.2">
      <c r="A148" s="13" t="s">
        <v>221</v>
      </c>
      <c r="B148" s="14" t="s">
        <v>125</v>
      </c>
      <c r="C148" s="5" t="s">
        <v>29</v>
      </c>
      <c r="D148" s="4" t="s">
        <v>32</v>
      </c>
      <c r="E148" s="6">
        <v>171400</v>
      </c>
      <c r="F148" s="6">
        <v>188000</v>
      </c>
      <c r="G148" s="6">
        <v>240600</v>
      </c>
      <c r="H148" s="6">
        <v>240600</v>
      </c>
      <c r="I148" s="6">
        <v>240600</v>
      </c>
      <c r="J148" s="6">
        <v>244100</v>
      </c>
      <c r="K148" s="6">
        <v>300800</v>
      </c>
      <c r="L148" s="6">
        <v>347600</v>
      </c>
      <c r="M148" s="10">
        <f>(L148-E148)/E148</f>
        <v>1.0280046674445742</v>
      </c>
      <c r="N148" s="98">
        <v>16319248.82</v>
      </c>
      <c r="P148" s="3"/>
      <c r="Q148" s="10"/>
    </row>
    <row r="149" spans="1:17" s="4" customFormat="1" ht="30" customHeight="1" thickBot="1" x14ac:dyDescent="0.25">
      <c r="A149" s="3" t="s">
        <v>40</v>
      </c>
      <c r="B149" s="4" t="s">
        <v>126</v>
      </c>
      <c r="C149" s="3">
        <v>2.1299999999999999E-2</v>
      </c>
      <c r="D149" s="4" t="s">
        <v>31</v>
      </c>
      <c r="E149" s="7">
        <v>41100</v>
      </c>
      <c r="F149" s="7">
        <v>41700</v>
      </c>
      <c r="G149" s="7">
        <v>45100</v>
      </c>
      <c r="H149" s="7">
        <v>45400</v>
      </c>
      <c r="I149" s="7">
        <v>48400</v>
      </c>
      <c r="J149" s="7">
        <v>51100</v>
      </c>
      <c r="K149" s="7">
        <v>66400</v>
      </c>
      <c r="L149" s="7">
        <v>80500</v>
      </c>
      <c r="M149" s="36">
        <f>(L149-E149)/E149</f>
        <v>0.95863746958637475</v>
      </c>
      <c r="N149" s="98"/>
      <c r="O149" s="81" t="s">
        <v>74</v>
      </c>
      <c r="P149" s="82"/>
      <c r="Q149" s="82"/>
    </row>
    <row r="150" spans="1:17" s="4" customFormat="1" ht="30" customHeight="1" x14ac:dyDescent="0.2">
      <c r="A150" s="3" t="s">
        <v>41</v>
      </c>
      <c r="B150" s="4" t="s">
        <v>127</v>
      </c>
      <c r="C150" s="3"/>
      <c r="D150" s="4" t="s">
        <v>30</v>
      </c>
      <c r="E150" s="6">
        <f>SUM(E148:E149)</f>
        <v>212500</v>
      </c>
      <c r="F150" s="6">
        <f t="shared" ref="F150" si="189">SUM(F148:F149)</f>
        <v>229700</v>
      </c>
      <c r="G150" s="6">
        <f t="shared" ref="G150" si="190">SUM(G148:G149)</f>
        <v>285700</v>
      </c>
      <c r="H150" s="6">
        <f t="shared" ref="H150" si="191">SUM(H148:H149)</f>
        <v>286000</v>
      </c>
      <c r="I150" s="6">
        <f t="shared" ref="I150" si="192">SUM(I148:I149)</f>
        <v>289000</v>
      </c>
      <c r="J150" s="6">
        <f t="shared" ref="J150" si="193">SUM(J148:J149)</f>
        <v>295200</v>
      </c>
      <c r="K150" s="6">
        <f t="shared" ref="K150" si="194">SUM(K148:K149)</f>
        <v>367200</v>
      </c>
      <c r="L150" s="6">
        <f t="shared" ref="L150" si="195">SUM(L148:L149)</f>
        <v>428100</v>
      </c>
      <c r="M150" s="10">
        <f>(L150-E150)/E150</f>
        <v>1.0145882352941176</v>
      </c>
      <c r="N150" s="98"/>
      <c r="O150" s="16" t="s">
        <v>36</v>
      </c>
      <c r="P150" s="17"/>
      <c r="Q150" s="50">
        <f>(M148+M152+M156)/3</f>
        <v>0.90979153352651732</v>
      </c>
    </row>
    <row r="151" spans="1:17" s="4" customFormat="1" ht="30" customHeight="1" x14ac:dyDescent="0.2">
      <c r="A151" s="3"/>
      <c r="C151" s="3"/>
      <c r="E151" s="6"/>
      <c r="F151" s="6"/>
      <c r="G151" s="6"/>
      <c r="H151" s="6"/>
      <c r="I151" s="6"/>
      <c r="J151" s="6"/>
      <c r="K151" s="6"/>
      <c r="L151" s="6"/>
      <c r="M151" s="10"/>
      <c r="N151" s="98"/>
      <c r="O151" s="18" t="s">
        <v>37</v>
      </c>
      <c r="P151" s="15"/>
      <c r="Q151" s="37">
        <f>M144</f>
        <v>0.36312003029155621</v>
      </c>
    </row>
    <row r="152" spans="1:17" s="4" customFormat="1" ht="30" customHeight="1" thickBot="1" x14ac:dyDescent="0.25">
      <c r="A152" s="13" t="s">
        <v>222</v>
      </c>
      <c r="B152" s="14" t="s">
        <v>128</v>
      </c>
      <c r="C152" s="5" t="s">
        <v>29</v>
      </c>
      <c r="D152" s="4" t="s">
        <v>32</v>
      </c>
      <c r="E152" s="6">
        <v>172500</v>
      </c>
      <c r="F152" s="6">
        <v>189100</v>
      </c>
      <c r="G152" s="6">
        <v>241700</v>
      </c>
      <c r="H152" s="6">
        <v>241700</v>
      </c>
      <c r="I152" s="6">
        <v>241700</v>
      </c>
      <c r="J152" s="6">
        <v>245200</v>
      </c>
      <c r="K152" s="6">
        <v>301900</v>
      </c>
      <c r="L152" s="6">
        <v>325600</v>
      </c>
      <c r="M152" s="10">
        <f>(L152-E152)/E152</f>
        <v>0.88753623188405795</v>
      </c>
      <c r="N152" s="98">
        <v>14218340.609999999</v>
      </c>
      <c r="O152" s="19" t="s">
        <v>38</v>
      </c>
      <c r="P152" s="20"/>
      <c r="Q152" s="51">
        <f>Q150-Q151</f>
        <v>0.54667150323496116</v>
      </c>
    </row>
    <row r="153" spans="1:17" s="4" customFormat="1" ht="30" customHeight="1" x14ac:dyDescent="0.2">
      <c r="A153" s="3" t="s">
        <v>40</v>
      </c>
      <c r="B153" s="4" t="s">
        <v>129</v>
      </c>
      <c r="C153" s="3">
        <v>2.29E-2</v>
      </c>
      <c r="D153" s="4" t="s">
        <v>31</v>
      </c>
      <c r="E153" s="7">
        <v>55800</v>
      </c>
      <c r="F153" s="7">
        <v>56700</v>
      </c>
      <c r="G153" s="7">
        <v>61200</v>
      </c>
      <c r="H153" s="7">
        <v>61700</v>
      </c>
      <c r="I153" s="7">
        <v>65800</v>
      </c>
      <c r="J153" s="7">
        <v>69400</v>
      </c>
      <c r="K153" s="7">
        <v>90300</v>
      </c>
      <c r="L153" s="7">
        <v>94800</v>
      </c>
      <c r="M153" s="36">
        <f>(L153-E153)/E153</f>
        <v>0.69892473118279574</v>
      </c>
      <c r="N153" s="98"/>
      <c r="Q153" s="10"/>
    </row>
    <row r="154" spans="1:17" s="4" customFormat="1" ht="30" customHeight="1" x14ac:dyDescent="0.2">
      <c r="A154" s="3" t="s">
        <v>41</v>
      </c>
      <c r="B154" s="4" t="s">
        <v>119</v>
      </c>
      <c r="C154" s="3"/>
      <c r="D154" s="4" t="s">
        <v>30</v>
      </c>
      <c r="E154" s="6">
        <f>SUM(E152:E153)</f>
        <v>228300</v>
      </c>
      <c r="F154" s="6">
        <f t="shared" ref="F154" si="196">SUM(F152:F153)</f>
        <v>245800</v>
      </c>
      <c r="G154" s="6">
        <f t="shared" ref="G154" si="197">SUM(G152:G153)</f>
        <v>302900</v>
      </c>
      <c r="H154" s="6">
        <f t="shared" ref="H154" si="198">SUM(H152:H153)</f>
        <v>303400</v>
      </c>
      <c r="I154" s="6">
        <f t="shared" ref="I154" si="199">SUM(I152:I153)</f>
        <v>307500</v>
      </c>
      <c r="J154" s="6">
        <f t="shared" ref="J154" si="200">SUM(J152:J153)</f>
        <v>314600</v>
      </c>
      <c r="K154" s="6">
        <f t="shared" ref="K154" si="201">SUM(K152:K153)</f>
        <v>392200</v>
      </c>
      <c r="L154" s="6">
        <f t="shared" ref="L154" si="202">SUM(L152:L153)</f>
        <v>420400</v>
      </c>
      <c r="M154" s="10">
        <f>(L154-E154)/E154</f>
        <v>0.84143670608848009</v>
      </c>
      <c r="N154" s="98"/>
      <c r="Q154" s="10"/>
    </row>
    <row r="155" spans="1:17" s="4" customFormat="1" ht="30" customHeight="1" thickBot="1" x14ac:dyDescent="0.25">
      <c r="A155" s="3"/>
      <c r="C155" s="3"/>
      <c r="E155" s="6"/>
      <c r="F155" s="6"/>
      <c r="G155" s="6"/>
      <c r="H155" s="6"/>
      <c r="I155" s="6"/>
      <c r="J155" s="6"/>
      <c r="K155" s="6"/>
      <c r="L155" s="6"/>
      <c r="M155" s="10"/>
      <c r="N155" s="98"/>
      <c r="O155" s="81" t="s">
        <v>75</v>
      </c>
      <c r="P155" s="82"/>
      <c r="Q155" s="82"/>
    </row>
    <row r="156" spans="1:17" s="4" customFormat="1" ht="30" customHeight="1" x14ac:dyDescent="0.2">
      <c r="A156" s="13" t="s">
        <v>223</v>
      </c>
      <c r="B156" s="14" t="s">
        <v>130</v>
      </c>
      <c r="C156" s="5" t="s">
        <v>29</v>
      </c>
      <c r="D156" s="4" t="s">
        <v>32</v>
      </c>
      <c r="E156" s="6">
        <v>271800</v>
      </c>
      <c r="F156" s="6">
        <v>295500</v>
      </c>
      <c r="G156" s="6">
        <v>295500</v>
      </c>
      <c r="H156" s="6">
        <v>370600</v>
      </c>
      <c r="I156" s="6">
        <v>370600</v>
      </c>
      <c r="J156" s="6">
        <v>375600</v>
      </c>
      <c r="K156" s="6">
        <v>456600</v>
      </c>
      <c r="L156" s="6">
        <v>493000</v>
      </c>
      <c r="M156" s="10">
        <f>(L156-E156)/E156</f>
        <v>0.81383370125091981</v>
      </c>
      <c r="N156" s="98">
        <v>11179138.32</v>
      </c>
      <c r="O156" s="16" t="s">
        <v>36</v>
      </c>
      <c r="P156" s="17"/>
      <c r="Q156" s="50">
        <f>(M150+M154+M158)/3</f>
        <v>0.87274718868924539</v>
      </c>
    </row>
    <row r="157" spans="1:17" s="4" customFormat="1" ht="30" customHeight="1" x14ac:dyDescent="0.2">
      <c r="A157" s="3" t="s">
        <v>40</v>
      </c>
      <c r="B157" s="4" t="s">
        <v>131</v>
      </c>
      <c r="C157" s="3">
        <v>4.41E-2</v>
      </c>
      <c r="D157" s="4" t="s">
        <v>31</v>
      </c>
      <c r="E157" s="7">
        <v>125200</v>
      </c>
      <c r="F157" s="7">
        <v>127200</v>
      </c>
      <c r="G157" s="7">
        <v>127200</v>
      </c>
      <c r="H157" s="7">
        <v>137400</v>
      </c>
      <c r="I157" s="7">
        <v>138500</v>
      </c>
      <c r="J157" s="7">
        <v>155700</v>
      </c>
      <c r="K157" s="7">
        <v>202600</v>
      </c>
      <c r="L157" s="7">
        <v>206600</v>
      </c>
      <c r="M157" s="36">
        <f>(L157-E157)/E157</f>
        <v>0.65015974440894564</v>
      </c>
      <c r="N157" s="98"/>
      <c r="O157" s="18" t="s">
        <v>37</v>
      </c>
      <c r="P157" s="15"/>
      <c r="Q157" s="37">
        <f>M146</f>
        <v>0.2995692856081984</v>
      </c>
    </row>
    <row r="158" spans="1:17" s="4" customFormat="1" ht="30" customHeight="1" thickBot="1" x14ac:dyDescent="0.25">
      <c r="A158" s="3" t="s">
        <v>41</v>
      </c>
      <c r="B158" s="4" t="s">
        <v>132</v>
      </c>
      <c r="C158" s="3"/>
      <c r="D158" s="4" t="s">
        <v>30</v>
      </c>
      <c r="E158" s="6">
        <f>SUM(E156:E157)</f>
        <v>397000</v>
      </c>
      <c r="F158" s="6">
        <f t="shared" ref="F158" si="203">SUM(F156:F157)</f>
        <v>422700</v>
      </c>
      <c r="G158" s="6">
        <f t="shared" ref="G158" si="204">SUM(G156:G157)</f>
        <v>422700</v>
      </c>
      <c r="H158" s="6">
        <f t="shared" ref="H158" si="205">SUM(H156:H157)</f>
        <v>508000</v>
      </c>
      <c r="I158" s="6">
        <f t="shared" ref="I158" si="206">SUM(I156:I157)</f>
        <v>509100</v>
      </c>
      <c r="J158" s="6">
        <f t="shared" ref="J158" si="207">SUM(J156:J157)</f>
        <v>531300</v>
      </c>
      <c r="K158" s="6">
        <f t="shared" ref="K158" si="208">SUM(K156:K157)</f>
        <v>659200</v>
      </c>
      <c r="L158" s="6">
        <f t="shared" ref="L158" si="209">SUM(L156:L157)</f>
        <v>699600</v>
      </c>
      <c r="M158" s="10">
        <f>(L158-E158)/E158</f>
        <v>0.76221662468513851</v>
      </c>
      <c r="N158" s="98"/>
      <c r="O158" s="19" t="s">
        <v>38</v>
      </c>
      <c r="P158" s="20"/>
      <c r="Q158" s="51">
        <f>Q156-Q157</f>
        <v>0.57317790308104699</v>
      </c>
    </row>
    <row r="159" spans="1:17" ht="30" customHeight="1" x14ac:dyDescent="0.2"/>
    <row r="160" spans="1:17" ht="30" customHeight="1" x14ac:dyDescent="0.2"/>
    <row r="161" spans="1:17" ht="30" customHeight="1" x14ac:dyDescent="0.2"/>
    <row r="162" spans="1:17" ht="30" customHeight="1" x14ac:dyDescent="0.2"/>
    <row r="163" spans="1:17" s="4" customFormat="1" ht="30" customHeight="1" x14ac:dyDescent="0.2">
      <c r="A163" s="3"/>
      <c r="C163" s="3"/>
      <c r="E163" s="3">
        <v>2016</v>
      </c>
      <c r="F163" s="3">
        <v>2017</v>
      </c>
      <c r="G163" s="3">
        <v>2018</v>
      </c>
      <c r="H163" s="3">
        <v>2019</v>
      </c>
      <c r="I163" s="3">
        <v>2020</v>
      </c>
      <c r="J163" s="3">
        <v>2021</v>
      </c>
      <c r="K163" s="3">
        <v>2022</v>
      </c>
      <c r="L163" s="3">
        <v>2023</v>
      </c>
      <c r="M163" s="47" t="s">
        <v>34</v>
      </c>
      <c r="N163" s="97" t="s">
        <v>224</v>
      </c>
      <c r="Q163" s="10"/>
    </row>
    <row r="164" spans="1:17" s="4" customFormat="1" ht="30" customHeight="1" x14ac:dyDescent="0.2">
      <c r="A164" s="26" t="s">
        <v>233</v>
      </c>
      <c r="B164" s="27" t="s">
        <v>64</v>
      </c>
      <c r="C164" s="5" t="s">
        <v>29</v>
      </c>
      <c r="D164" s="4" t="s">
        <v>32</v>
      </c>
      <c r="E164" s="6">
        <v>1005000</v>
      </c>
      <c r="F164" s="6">
        <v>1084200</v>
      </c>
      <c r="G164" s="6">
        <v>1105900</v>
      </c>
      <c r="H164" s="6">
        <v>1105900</v>
      </c>
      <c r="I164" s="6">
        <v>1105900</v>
      </c>
      <c r="J164" s="6">
        <v>1105900</v>
      </c>
      <c r="K164" s="92">
        <v>1105900</v>
      </c>
      <c r="L164" s="92">
        <v>1190500</v>
      </c>
      <c r="M164" s="116">
        <f>(L164-E164)/E164</f>
        <v>0.18457711442786071</v>
      </c>
      <c r="N164" s="98">
        <v>1653472.22</v>
      </c>
      <c r="Q164" s="10"/>
    </row>
    <row r="165" spans="1:17" s="4" customFormat="1" ht="30" customHeight="1" x14ac:dyDescent="0.2">
      <c r="A165" s="3"/>
      <c r="B165" s="4" t="s">
        <v>16</v>
      </c>
      <c r="C165" s="3">
        <v>0.72</v>
      </c>
      <c r="D165" s="4" t="s">
        <v>31</v>
      </c>
      <c r="E165" s="7">
        <v>229800</v>
      </c>
      <c r="F165" s="7">
        <v>331000</v>
      </c>
      <c r="G165" s="7">
        <v>331000</v>
      </c>
      <c r="H165" s="7">
        <v>331000</v>
      </c>
      <c r="I165" s="7">
        <v>331000</v>
      </c>
      <c r="J165" s="7">
        <v>331000</v>
      </c>
      <c r="K165" s="99">
        <v>331000</v>
      </c>
      <c r="L165" s="99">
        <v>331000</v>
      </c>
      <c r="M165" s="93">
        <f>(L165-E165)/E165</f>
        <v>0.44038294168842473</v>
      </c>
      <c r="N165" s="98"/>
      <c r="Q165" s="10"/>
    </row>
    <row r="166" spans="1:17" s="4" customFormat="1" ht="30" customHeight="1" x14ac:dyDescent="0.2">
      <c r="A166" s="3"/>
      <c r="B166" s="4" t="s">
        <v>65</v>
      </c>
      <c r="C166" s="3"/>
      <c r="D166" s="4" t="s">
        <v>30</v>
      </c>
      <c r="E166" s="6">
        <f>SUM(E164:E165)</f>
        <v>1234800</v>
      </c>
      <c r="F166" s="6">
        <f t="shared" ref="F166" si="210">SUM(F164:F165)</f>
        <v>1415200</v>
      </c>
      <c r="G166" s="6">
        <f t="shared" ref="G166" si="211">SUM(G164:G165)</f>
        <v>1436900</v>
      </c>
      <c r="H166" s="6">
        <f t="shared" ref="H166" si="212">SUM(H164:H165)</f>
        <v>1436900</v>
      </c>
      <c r="I166" s="6">
        <f t="shared" ref="I166" si="213">SUM(I164:I165)</f>
        <v>1436900</v>
      </c>
      <c r="J166" s="6">
        <f t="shared" ref="J166" si="214">SUM(J164:J165)</f>
        <v>1436900</v>
      </c>
      <c r="K166" s="92">
        <f t="shared" ref="K166:L166" si="215">SUM(K164:K165)</f>
        <v>1436900</v>
      </c>
      <c r="L166" s="92">
        <f t="shared" si="215"/>
        <v>1521500</v>
      </c>
      <c r="M166" s="116">
        <f>(L166-E166)/E166</f>
        <v>0.2321833495302883</v>
      </c>
      <c r="N166" s="98"/>
      <c r="Q166" s="10"/>
    </row>
    <row r="167" spans="1:17" s="4" customFormat="1" ht="30" customHeight="1" x14ac:dyDescent="0.2">
      <c r="A167" s="3"/>
      <c r="C167" s="3"/>
      <c r="E167" s="6"/>
      <c r="F167" s="6"/>
      <c r="G167" s="6"/>
      <c r="H167" s="6"/>
      <c r="I167" s="6"/>
      <c r="J167" s="6"/>
      <c r="K167" s="92"/>
      <c r="L167" s="92"/>
      <c r="M167" s="116"/>
      <c r="N167" s="98"/>
      <c r="Q167" s="10"/>
    </row>
    <row r="168" spans="1:17" s="4" customFormat="1" ht="30" customHeight="1" x14ac:dyDescent="0.2">
      <c r="A168" s="26" t="s">
        <v>221</v>
      </c>
      <c r="B168" s="27" t="s">
        <v>85</v>
      </c>
      <c r="C168" s="5" t="s">
        <v>29</v>
      </c>
      <c r="D168" s="4" t="s">
        <v>32</v>
      </c>
      <c r="E168" s="6">
        <v>268600</v>
      </c>
      <c r="F168" s="6">
        <v>292300</v>
      </c>
      <c r="G168" s="6">
        <v>367400</v>
      </c>
      <c r="H168" s="6">
        <v>367400</v>
      </c>
      <c r="I168" s="6">
        <v>367400</v>
      </c>
      <c r="J168" s="6">
        <v>372400</v>
      </c>
      <c r="K168" s="92">
        <v>453400</v>
      </c>
      <c r="L168" s="92">
        <v>489500</v>
      </c>
      <c r="M168" s="116">
        <f>(L168-E168)/E168</f>
        <v>0.82241250930752052</v>
      </c>
      <c r="N168" s="98">
        <v>11852300.24</v>
      </c>
      <c r="P168" s="3"/>
      <c r="Q168" s="10"/>
    </row>
    <row r="169" spans="1:17" s="4" customFormat="1" ht="30" customHeight="1" thickBot="1" x14ac:dyDescent="0.25">
      <c r="A169" s="3" t="s">
        <v>40</v>
      </c>
      <c r="B169" s="4" t="s">
        <v>86</v>
      </c>
      <c r="C169" s="3">
        <v>4.1300000000000003E-2</v>
      </c>
      <c r="D169" s="4" t="s">
        <v>31</v>
      </c>
      <c r="E169" s="7">
        <v>71500</v>
      </c>
      <c r="F169" s="7">
        <v>72700</v>
      </c>
      <c r="G169" s="7">
        <v>78500</v>
      </c>
      <c r="H169" s="7">
        <v>79100</v>
      </c>
      <c r="I169" s="7">
        <v>84400</v>
      </c>
      <c r="J169" s="7">
        <v>198000</v>
      </c>
      <c r="K169" s="99">
        <v>257500</v>
      </c>
      <c r="L169" s="99">
        <v>267300</v>
      </c>
      <c r="M169" s="93">
        <f>(L169-E169)/E169</f>
        <v>2.7384615384615385</v>
      </c>
      <c r="N169" s="98"/>
      <c r="O169" s="83" t="s">
        <v>74</v>
      </c>
      <c r="P169" s="84"/>
      <c r="Q169" s="84"/>
    </row>
    <row r="170" spans="1:17" s="4" customFormat="1" ht="30" customHeight="1" x14ac:dyDescent="0.2">
      <c r="A170" s="3" t="s">
        <v>41</v>
      </c>
      <c r="B170" s="4" t="s">
        <v>133</v>
      </c>
      <c r="C170" s="3"/>
      <c r="D170" s="4" t="s">
        <v>30</v>
      </c>
      <c r="E170" s="6">
        <f>SUM(E168:E169)</f>
        <v>340100</v>
      </c>
      <c r="F170" s="6">
        <f t="shared" ref="F170" si="216">SUM(F168:F169)</f>
        <v>365000</v>
      </c>
      <c r="G170" s="6">
        <f t="shared" ref="G170" si="217">SUM(G168:G169)</f>
        <v>445900</v>
      </c>
      <c r="H170" s="6">
        <f t="shared" ref="H170" si="218">SUM(H168:H169)</f>
        <v>446500</v>
      </c>
      <c r="I170" s="6">
        <f t="shared" ref="I170" si="219">SUM(I168:I169)</f>
        <v>451800</v>
      </c>
      <c r="J170" s="6">
        <f t="shared" ref="J170" si="220">SUM(J168:J169)</f>
        <v>570400</v>
      </c>
      <c r="K170" s="92">
        <f t="shared" ref="K170" si="221">SUM(K168:K169)</f>
        <v>710900</v>
      </c>
      <c r="L170" s="92">
        <f t="shared" ref="L170" si="222">SUM(L168:L169)</f>
        <v>756800</v>
      </c>
      <c r="M170" s="116">
        <f>(L170-E170)/E170</f>
        <v>1.2252278741546605</v>
      </c>
      <c r="N170" s="98"/>
      <c r="O170" s="28" t="s">
        <v>36</v>
      </c>
      <c r="P170" s="29"/>
      <c r="Q170" s="52">
        <f>(M168+M172+M176)/3</f>
        <v>0.82072589741952362</v>
      </c>
    </row>
    <row r="171" spans="1:17" s="4" customFormat="1" ht="30" customHeight="1" x14ac:dyDescent="0.2">
      <c r="A171" s="3"/>
      <c r="C171" s="3"/>
      <c r="E171" s="6"/>
      <c r="F171" s="6"/>
      <c r="G171" s="6"/>
      <c r="H171" s="6"/>
      <c r="I171" s="6"/>
      <c r="J171" s="6"/>
      <c r="K171" s="92"/>
      <c r="L171" s="92"/>
      <c r="M171" s="116"/>
      <c r="N171" s="98"/>
      <c r="O171" s="30" t="s">
        <v>37</v>
      </c>
      <c r="P171" s="31"/>
      <c r="Q171" s="38">
        <f>M164</f>
        <v>0.18457711442786071</v>
      </c>
    </row>
    <row r="172" spans="1:17" s="4" customFormat="1" ht="30" customHeight="1" thickBot="1" x14ac:dyDescent="0.25">
      <c r="A172" s="26" t="s">
        <v>222</v>
      </c>
      <c r="B172" s="27" t="s">
        <v>134</v>
      </c>
      <c r="C172" s="5" t="s">
        <v>29</v>
      </c>
      <c r="D172" s="4" t="s">
        <v>32</v>
      </c>
      <c r="E172" s="6">
        <v>284400</v>
      </c>
      <c r="F172" s="6">
        <v>306900</v>
      </c>
      <c r="G172" s="6">
        <v>394400</v>
      </c>
      <c r="H172" s="6">
        <v>394400</v>
      </c>
      <c r="I172" s="6">
        <v>394400</v>
      </c>
      <c r="J172" s="6">
        <v>399400</v>
      </c>
      <c r="K172" s="92">
        <v>480400</v>
      </c>
      <c r="L172" s="92">
        <v>519200</v>
      </c>
      <c r="M172" s="116">
        <f>(L172-E172)/E172</f>
        <v>0.82559774964838251</v>
      </c>
      <c r="N172" s="98">
        <v>16430379.74</v>
      </c>
      <c r="O172" s="32" t="s">
        <v>38</v>
      </c>
      <c r="P172" s="33"/>
      <c r="Q172" s="53">
        <f>Q170-Q171</f>
        <v>0.63614878299166289</v>
      </c>
    </row>
    <row r="173" spans="1:17" s="4" customFormat="1" ht="30" customHeight="1" x14ac:dyDescent="0.2">
      <c r="A173" s="3" t="s">
        <v>40</v>
      </c>
      <c r="B173" s="4" t="s">
        <v>135</v>
      </c>
      <c r="C173" s="3">
        <v>3.1600000000000003E-2</v>
      </c>
      <c r="D173" s="4" t="s">
        <v>31</v>
      </c>
      <c r="E173" s="7">
        <v>151400</v>
      </c>
      <c r="F173" s="7">
        <v>153900</v>
      </c>
      <c r="G173" s="7">
        <v>166200</v>
      </c>
      <c r="H173" s="7">
        <v>167500</v>
      </c>
      <c r="I173" s="7">
        <v>166100</v>
      </c>
      <c r="J173" s="7">
        <v>175300</v>
      </c>
      <c r="K173" s="7">
        <v>228000</v>
      </c>
      <c r="L173" s="7">
        <v>275200</v>
      </c>
      <c r="M173" s="36">
        <f>(L173-E173)/E173</f>
        <v>0.81770145310435927</v>
      </c>
      <c r="N173" s="98"/>
      <c r="Q173" s="10"/>
    </row>
    <row r="174" spans="1:17" s="4" customFormat="1" ht="30" customHeight="1" x14ac:dyDescent="0.2">
      <c r="A174" s="3" t="s">
        <v>41</v>
      </c>
      <c r="B174" s="4" t="s">
        <v>136</v>
      </c>
      <c r="C174" s="3"/>
      <c r="D174" s="4" t="s">
        <v>30</v>
      </c>
      <c r="E174" s="6">
        <f>SUM(E172:E173)</f>
        <v>435800</v>
      </c>
      <c r="F174" s="6">
        <f t="shared" ref="F174" si="223">SUM(F172:F173)</f>
        <v>460800</v>
      </c>
      <c r="G174" s="6">
        <f t="shared" ref="G174" si="224">SUM(G172:G173)</f>
        <v>560600</v>
      </c>
      <c r="H174" s="6">
        <f t="shared" ref="H174" si="225">SUM(H172:H173)</f>
        <v>561900</v>
      </c>
      <c r="I174" s="6">
        <f t="shared" ref="I174" si="226">SUM(I172:I173)</f>
        <v>560500</v>
      </c>
      <c r="J174" s="6">
        <f t="shared" ref="J174" si="227">SUM(J172:J173)</f>
        <v>574700</v>
      </c>
      <c r="K174" s="6">
        <f t="shared" ref="K174" si="228">SUM(K172:K173)</f>
        <v>708400</v>
      </c>
      <c r="L174" s="6">
        <f t="shared" ref="L174" si="229">SUM(L172:L173)</f>
        <v>794400</v>
      </c>
      <c r="M174" s="10">
        <f>(L174-E174)/E174</f>
        <v>0.82285452042221208</v>
      </c>
      <c r="N174" s="98"/>
      <c r="Q174" s="10"/>
    </row>
    <row r="175" spans="1:17" s="4" customFormat="1" ht="30" customHeight="1" thickBot="1" x14ac:dyDescent="0.25">
      <c r="A175" s="3"/>
      <c r="C175" s="3"/>
      <c r="E175" s="6"/>
      <c r="F175" s="6"/>
      <c r="G175" s="6"/>
      <c r="H175" s="6"/>
      <c r="I175" s="6"/>
      <c r="J175" s="6"/>
      <c r="K175" s="6"/>
      <c r="L175" s="6"/>
      <c r="M175" s="10"/>
      <c r="N175" s="98"/>
      <c r="O175" s="83" t="s">
        <v>75</v>
      </c>
      <c r="P175" s="84"/>
      <c r="Q175" s="84"/>
    </row>
    <row r="176" spans="1:17" s="4" customFormat="1" ht="30" customHeight="1" x14ac:dyDescent="0.2">
      <c r="A176" s="26" t="s">
        <v>223</v>
      </c>
      <c r="B176" s="27" t="s">
        <v>137</v>
      </c>
      <c r="C176" s="5" t="s">
        <v>29</v>
      </c>
      <c r="D176" s="4" t="s">
        <v>32</v>
      </c>
      <c r="E176" s="6">
        <v>217400</v>
      </c>
      <c r="F176" s="6">
        <v>236400</v>
      </c>
      <c r="G176" s="6">
        <v>296400</v>
      </c>
      <c r="H176" s="6">
        <v>296400</v>
      </c>
      <c r="I176" s="6">
        <v>296400</v>
      </c>
      <c r="J176" s="6">
        <v>300400</v>
      </c>
      <c r="K176" s="6">
        <v>365200</v>
      </c>
      <c r="L176" s="6">
        <v>394400</v>
      </c>
      <c r="M176" s="10">
        <f>(L176-E176)/E176</f>
        <v>0.81416743330266794</v>
      </c>
      <c r="N176" s="98">
        <v>8943310.6500000004</v>
      </c>
      <c r="O176" s="28" t="s">
        <v>36</v>
      </c>
      <c r="P176" s="29"/>
      <c r="Q176" s="52">
        <f>(M170+M174+M178)/3</f>
        <v>0.93196233496506797</v>
      </c>
    </row>
    <row r="177" spans="1:17" s="4" customFormat="1" ht="30" customHeight="1" x14ac:dyDescent="0.2">
      <c r="A177" s="3" t="s">
        <v>40</v>
      </c>
      <c r="B177" s="4" t="s">
        <v>138</v>
      </c>
      <c r="C177" s="3">
        <v>4.41E-2</v>
      </c>
      <c r="D177" s="4" t="s">
        <v>31</v>
      </c>
      <c r="E177" s="7">
        <v>147000</v>
      </c>
      <c r="F177" s="7">
        <v>149400</v>
      </c>
      <c r="G177" s="7">
        <v>161300</v>
      </c>
      <c r="H177" s="7">
        <v>162600</v>
      </c>
      <c r="I177" s="7">
        <v>173300</v>
      </c>
      <c r="J177" s="7">
        <v>182800</v>
      </c>
      <c r="K177" s="7">
        <v>237800</v>
      </c>
      <c r="L177" s="7">
        <v>242500</v>
      </c>
      <c r="M177" s="36">
        <f>(L177-E177)/E177</f>
        <v>0.64965986394557829</v>
      </c>
      <c r="N177" s="98"/>
      <c r="O177" s="30" t="s">
        <v>37</v>
      </c>
      <c r="P177" s="31"/>
      <c r="Q177" s="38">
        <f>M166</f>
        <v>0.2321833495302883</v>
      </c>
    </row>
    <row r="178" spans="1:17" s="4" customFormat="1" ht="30" customHeight="1" thickBot="1" x14ac:dyDescent="0.25">
      <c r="A178" s="3" t="s">
        <v>41</v>
      </c>
      <c r="B178" s="4" t="s">
        <v>139</v>
      </c>
      <c r="C178" s="3"/>
      <c r="D178" s="4" t="s">
        <v>30</v>
      </c>
      <c r="E178" s="6">
        <f>SUM(E176:E177)</f>
        <v>364400</v>
      </c>
      <c r="F178" s="6">
        <f t="shared" ref="F178" si="230">SUM(F176:F177)</f>
        <v>385800</v>
      </c>
      <c r="G178" s="6">
        <f t="shared" ref="G178" si="231">SUM(G176:G177)</f>
        <v>457700</v>
      </c>
      <c r="H178" s="6">
        <f t="shared" ref="H178" si="232">SUM(H176:H177)</f>
        <v>459000</v>
      </c>
      <c r="I178" s="6">
        <f t="shared" ref="I178" si="233">SUM(I176:I177)</f>
        <v>469700</v>
      </c>
      <c r="J178" s="6">
        <f t="shared" ref="J178" si="234">SUM(J176:J177)</f>
        <v>483200</v>
      </c>
      <c r="K178" s="6">
        <f t="shared" ref="K178" si="235">SUM(K176:K177)</f>
        <v>603000</v>
      </c>
      <c r="L178" s="6">
        <f t="shared" ref="L178" si="236">SUM(L176:L177)</f>
        <v>636900</v>
      </c>
      <c r="M178" s="10">
        <f>(L178-E178)/E178</f>
        <v>0.74780461031833145</v>
      </c>
      <c r="N178" s="98"/>
      <c r="O178" s="32" t="s">
        <v>38</v>
      </c>
      <c r="P178" s="33"/>
      <c r="Q178" s="53">
        <f>Q176-Q177</f>
        <v>0.69977898543477968</v>
      </c>
    </row>
    <row r="179" spans="1:17" ht="30" customHeight="1" x14ac:dyDescent="0.2"/>
    <row r="180" spans="1:17" ht="30" customHeight="1" x14ac:dyDescent="0.2"/>
    <row r="181" spans="1:17" ht="30" customHeight="1" x14ac:dyDescent="0.2"/>
    <row r="182" spans="1:17" ht="30" customHeight="1" x14ac:dyDescent="0.2"/>
    <row r="183" spans="1:17" ht="30" customHeight="1" x14ac:dyDescent="0.2"/>
    <row r="184" spans="1:17" s="4" customFormat="1" ht="30" customHeight="1" x14ac:dyDescent="0.2">
      <c r="A184" s="3"/>
      <c r="C184" s="3"/>
      <c r="E184" s="3">
        <v>2016</v>
      </c>
      <c r="F184" s="3">
        <v>2017</v>
      </c>
      <c r="G184" s="3">
        <v>2018</v>
      </c>
      <c r="H184" s="3">
        <v>2019</v>
      </c>
      <c r="I184" s="3">
        <v>2020</v>
      </c>
      <c r="J184" s="3">
        <v>2021</v>
      </c>
      <c r="K184" s="3">
        <v>2022</v>
      </c>
      <c r="L184" s="3">
        <v>2023</v>
      </c>
      <c r="M184" s="47" t="s">
        <v>34</v>
      </c>
      <c r="N184" s="97" t="s">
        <v>224</v>
      </c>
      <c r="Q184" s="10"/>
    </row>
    <row r="185" spans="1:17" s="4" customFormat="1" ht="30" customHeight="1" x14ac:dyDescent="0.2">
      <c r="A185" s="12" t="s">
        <v>234</v>
      </c>
      <c r="B185" s="8" t="s">
        <v>17</v>
      </c>
      <c r="C185" s="5" t="s">
        <v>29</v>
      </c>
      <c r="D185" s="4" t="s">
        <v>32</v>
      </c>
      <c r="E185" s="6">
        <v>638100</v>
      </c>
      <c r="F185" s="6">
        <v>670500</v>
      </c>
      <c r="G185" s="6">
        <v>670500</v>
      </c>
      <c r="H185" s="6">
        <v>670500</v>
      </c>
      <c r="I185" s="6">
        <v>670500</v>
      </c>
      <c r="J185" s="6">
        <v>670500</v>
      </c>
      <c r="K185" s="92">
        <v>670500</v>
      </c>
      <c r="L185" s="92">
        <v>806600</v>
      </c>
      <c r="M185" s="116">
        <f>(L185-E185)/E185</f>
        <v>0.26406519354333174</v>
      </c>
      <c r="N185" s="98">
        <v>1967317.07</v>
      </c>
      <c r="Q185" s="10"/>
    </row>
    <row r="186" spans="1:17" s="4" customFormat="1" ht="30" customHeight="1" x14ac:dyDescent="0.2">
      <c r="A186" s="3"/>
      <c r="B186" s="4" t="s">
        <v>18</v>
      </c>
      <c r="C186" s="3">
        <v>0.41</v>
      </c>
      <c r="D186" s="4" t="s">
        <v>31</v>
      </c>
      <c r="E186" s="7">
        <v>177200</v>
      </c>
      <c r="F186" s="7">
        <v>337300</v>
      </c>
      <c r="G186" s="7">
        <v>350500</v>
      </c>
      <c r="H186" s="7">
        <v>350600</v>
      </c>
      <c r="I186" s="7">
        <v>362400</v>
      </c>
      <c r="J186" s="7">
        <v>370000</v>
      </c>
      <c r="K186" s="99">
        <v>427700</v>
      </c>
      <c r="L186" s="99">
        <v>438600</v>
      </c>
      <c r="M186" s="93">
        <f>(L186-E186)/E186</f>
        <v>1.4751693002257336</v>
      </c>
      <c r="N186" s="98"/>
      <c r="Q186" s="10"/>
    </row>
    <row r="187" spans="1:17" s="4" customFormat="1" ht="30" customHeight="1" x14ac:dyDescent="0.2">
      <c r="A187" s="3"/>
      <c r="B187" s="4" t="s">
        <v>66</v>
      </c>
      <c r="C187" s="3"/>
      <c r="D187" s="4" t="s">
        <v>30</v>
      </c>
      <c r="E187" s="6">
        <f>SUM(E185:E186)</f>
        <v>815300</v>
      </c>
      <c r="F187" s="6">
        <f t="shared" ref="F187" si="237">SUM(F185:F186)</f>
        <v>1007800</v>
      </c>
      <c r="G187" s="6">
        <f t="shared" ref="G187" si="238">SUM(G185:G186)</f>
        <v>1021000</v>
      </c>
      <c r="H187" s="6">
        <f t="shared" ref="H187" si="239">SUM(H185:H186)</f>
        <v>1021100</v>
      </c>
      <c r="I187" s="6">
        <f t="shared" ref="I187" si="240">SUM(I185:I186)</f>
        <v>1032900</v>
      </c>
      <c r="J187" s="6">
        <f t="shared" ref="J187" si="241">SUM(J185:J186)</f>
        <v>1040500</v>
      </c>
      <c r="K187" s="92">
        <f t="shared" ref="K187:L187" si="242">SUM(K185:K186)</f>
        <v>1098200</v>
      </c>
      <c r="L187" s="92">
        <f t="shared" si="242"/>
        <v>1245200</v>
      </c>
      <c r="M187" s="116">
        <f>(L187-E187)/E187</f>
        <v>0.52729056788912054</v>
      </c>
      <c r="N187" s="98"/>
      <c r="Q187" s="10"/>
    </row>
    <row r="188" spans="1:17" s="4" customFormat="1" ht="30" customHeight="1" x14ac:dyDescent="0.2">
      <c r="A188" s="3"/>
      <c r="C188" s="3"/>
      <c r="E188" s="6"/>
      <c r="F188" s="6"/>
      <c r="G188" s="6"/>
      <c r="H188" s="6"/>
      <c r="I188" s="6"/>
      <c r="J188" s="6"/>
      <c r="K188" s="92"/>
      <c r="L188" s="92"/>
      <c r="M188" s="116"/>
      <c r="N188" s="98"/>
      <c r="Q188" s="10"/>
    </row>
    <row r="189" spans="1:17" s="4" customFormat="1" ht="30" customHeight="1" x14ac:dyDescent="0.2">
      <c r="A189" s="12" t="s">
        <v>221</v>
      </c>
      <c r="B189" s="8" t="s">
        <v>130</v>
      </c>
      <c r="C189" s="5" t="s">
        <v>29</v>
      </c>
      <c r="D189" s="4" t="s">
        <v>32</v>
      </c>
      <c r="E189" s="6">
        <v>271800</v>
      </c>
      <c r="F189" s="6">
        <v>295500</v>
      </c>
      <c r="G189" s="6">
        <v>370600</v>
      </c>
      <c r="H189" s="6">
        <v>370600</v>
      </c>
      <c r="I189" s="6">
        <v>370600</v>
      </c>
      <c r="J189" s="6">
        <v>375600</v>
      </c>
      <c r="K189" s="92">
        <v>456600</v>
      </c>
      <c r="L189" s="92">
        <v>493000</v>
      </c>
      <c r="M189" s="116">
        <f>(L189-E189)/E189</f>
        <v>0.81383370125091981</v>
      </c>
      <c r="N189" s="98">
        <v>11179138.32</v>
      </c>
      <c r="P189" s="3"/>
      <c r="Q189" s="10"/>
    </row>
    <row r="190" spans="1:17" s="4" customFormat="1" ht="30" customHeight="1" thickBot="1" x14ac:dyDescent="0.25">
      <c r="A190" s="3" t="s">
        <v>40</v>
      </c>
      <c r="B190" s="4" t="s">
        <v>131</v>
      </c>
      <c r="C190" s="3">
        <v>4.41E-2</v>
      </c>
      <c r="D190" s="4" t="s">
        <v>31</v>
      </c>
      <c r="E190" s="7">
        <v>125200</v>
      </c>
      <c r="F190" s="7">
        <v>127200</v>
      </c>
      <c r="G190" s="7">
        <v>137400</v>
      </c>
      <c r="H190" s="7">
        <v>137400</v>
      </c>
      <c r="I190" s="7">
        <v>138500</v>
      </c>
      <c r="J190" s="7">
        <v>155700</v>
      </c>
      <c r="K190" s="99">
        <v>202600</v>
      </c>
      <c r="L190" s="99">
        <v>206600</v>
      </c>
      <c r="M190" s="93">
        <f>(L190-E190)/E190</f>
        <v>0.65015974440894564</v>
      </c>
      <c r="N190" s="98"/>
      <c r="O190" s="79" t="s">
        <v>74</v>
      </c>
      <c r="P190" s="80"/>
      <c r="Q190" s="80"/>
    </row>
    <row r="191" spans="1:17" s="4" customFormat="1" ht="30" customHeight="1" x14ac:dyDescent="0.2">
      <c r="A191" s="3" t="s">
        <v>41</v>
      </c>
      <c r="B191" s="4" t="s">
        <v>132</v>
      </c>
      <c r="C191" s="3"/>
      <c r="D191" s="4" t="s">
        <v>30</v>
      </c>
      <c r="E191" s="6">
        <f>SUM(E189:E190)</f>
        <v>397000</v>
      </c>
      <c r="F191" s="6">
        <f t="shared" ref="F191" si="243">SUM(F189:F190)</f>
        <v>422700</v>
      </c>
      <c r="G191" s="6">
        <f t="shared" ref="G191" si="244">SUM(G189:G190)</f>
        <v>508000</v>
      </c>
      <c r="H191" s="6">
        <f t="shared" ref="H191" si="245">SUM(H189:H190)</f>
        <v>508000</v>
      </c>
      <c r="I191" s="6">
        <f t="shared" ref="I191" si="246">SUM(I189:I190)</f>
        <v>509100</v>
      </c>
      <c r="J191" s="6">
        <f t="shared" ref="J191" si="247">SUM(J189:J190)</f>
        <v>531300</v>
      </c>
      <c r="K191" s="92">
        <f t="shared" ref="K191" si="248">SUM(K189:K190)</f>
        <v>659200</v>
      </c>
      <c r="L191" s="92">
        <f t="shared" ref="L191" si="249">SUM(L189:L190)</f>
        <v>699600</v>
      </c>
      <c r="M191" s="116">
        <f>(L191-E191)/E191</f>
        <v>0.76221662468513851</v>
      </c>
      <c r="N191" s="98"/>
      <c r="O191" s="40" t="s">
        <v>36</v>
      </c>
      <c r="P191" s="41"/>
      <c r="Q191" s="55">
        <f>(M189+M193+M197)/3</f>
        <v>0.84412558253617853</v>
      </c>
    </row>
    <row r="192" spans="1:17" s="4" customFormat="1" ht="30" customHeight="1" x14ac:dyDescent="0.2">
      <c r="A192" s="3"/>
      <c r="C192" s="3"/>
      <c r="E192" s="6"/>
      <c r="F192" s="6"/>
      <c r="G192" s="6"/>
      <c r="H192" s="6"/>
      <c r="I192" s="6"/>
      <c r="J192" s="6"/>
      <c r="K192" s="92"/>
      <c r="L192" s="92"/>
      <c r="M192" s="116"/>
      <c r="N192" s="98"/>
      <c r="O192" s="42" t="s">
        <v>37</v>
      </c>
      <c r="P192" s="43"/>
      <c r="Q192" s="44">
        <f>M185</f>
        <v>0.26406519354333174</v>
      </c>
    </row>
    <row r="193" spans="1:17" s="4" customFormat="1" ht="30" customHeight="1" thickBot="1" x14ac:dyDescent="0.25">
      <c r="A193" s="12" t="s">
        <v>222</v>
      </c>
      <c r="B193" s="8" t="s">
        <v>140</v>
      </c>
      <c r="C193" s="5" t="s">
        <v>29</v>
      </c>
      <c r="D193" s="4" t="s">
        <v>32</v>
      </c>
      <c r="E193" s="6">
        <v>271800</v>
      </c>
      <c r="F193" s="6">
        <v>295500</v>
      </c>
      <c r="G193" s="6">
        <v>310200</v>
      </c>
      <c r="H193" s="6">
        <v>310200</v>
      </c>
      <c r="I193" s="6">
        <v>310200</v>
      </c>
      <c r="J193" s="6">
        <v>310200</v>
      </c>
      <c r="K193" s="92">
        <v>310200</v>
      </c>
      <c r="L193" s="92">
        <v>517700</v>
      </c>
      <c r="M193" s="116">
        <f>(L193-E193)/E193</f>
        <v>0.90470934510669609</v>
      </c>
      <c r="N193" s="98">
        <v>11739229.02</v>
      </c>
      <c r="O193" s="45" t="s">
        <v>38</v>
      </c>
      <c r="P193" s="46"/>
      <c r="Q193" s="56">
        <f>Q191-Q192</f>
        <v>0.58006038899284684</v>
      </c>
    </row>
    <row r="194" spans="1:17" s="4" customFormat="1" ht="30" customHeight="1" x14ac:dyDescent="0.2">
      <c r="A194" s="3" t="s">
        <v>40</v>
      </c>
      <c r="B194" s="4" t="s">
        <v>141</v>
      </c>
      <c r="C194" s="3">
        <v>4.41E-2</v>
      </c>
      <c r="D194" s="4" t="s">
        <v>31</v>
      </c>
      <c r="E194" s="7">
        <v>210900</v>
      </c>
      <c r="F194" s="7">
        <v>210900</v>
      </c>
      <c r="G194" s="7">
        <v>210900</v>
      </c>
      <c r="H194" s="7">
        <v>210900</v>
      </c>
      <c r="I194" s="7">
        <v>210900</v>
      </c>
      <c r="J194" s="7">
        <v>210900</v>
      </c>
      <c r="K194" s="99">
        <v>219700</v>
      </c>
      <c r="L194" s="99">
        <v>219700</v>
      </c>
      <c r="M194" s="93">
        <f>(L194-E194)/E194</f>
        <v>4.1725936462778571E-2</v>
      </c>
      <c r="N194" s="98"/>
      <c r="Q194" s="10"/>
    </row>
    <row r="195" spans="1:17" s="4" customFormat="1" ht="30" customHeight="1" x14ac:dyDescent="0.2">
      <c r="A195" s="3" t="s">
        <v>41</v>
      </c>
      <c r="B195" s="4" t="s">
        <v>142</v>
      </c>
      <c r="C195" s="3"/>
      <c r="D195" s="4" t="s">
        <v>30</v>
      </c>
      <c r="E195" s="6">
        <f>SUM(E193:E194)</f>
        <v>482700</v>
      </c>
      <c r="F195" s="6">
        <f t="shared" ref="F195" si="250">SUM(F193:F194)</f>
        <v>506400</v>
      </c>
      <c r="G195" s="6">
        <f t="shared" ref="G195" si="251">SUM(G193:G194)</f>
        <v>521100</v>
      </c>
      <c r="H195" s="6">
        <f t="shared" ref="H195" si="252">SUM(H193:H194)</f>
        <v>521100</v>
      </c>
      <c r="I195" s="6">
        <f t="shared" ref="I195" si="253">SUM(I193:I194)</f>
        <v>521100</v>
      </c>
      <c r="J195" s="6">
        <f t="shared" ref="J195" si="254">SUM(J193:J194)</f>
        <v>521100</v>
      </c>
      <c r="K195" s="92">
        <f t="shared" ref="K195" si="255">SUM(K193:K194)</f>
        <v>529900</v>
      </c>
      <c r="L195" s="92">
        <f t="shared" ref="L195" si="256">SUM(L193:L194)</f>
        <v>737400</v>
      </c>
      <c r="M195" s="116">
        <f>(L195-E195)/E195</f>
        <v>0.52765692977004353</v>
      </c>
      <c r="N195" s="98"/>
      <c r="Q195" s="10"/>
    </row>
    <row r="196" spans="1:17" s="4" customFormat="1" ht="30" customHeight="1" thickBot="1" x14ac:dyDescent="0.25">
      <c r="A196" s="3"/>
      <c r="C196" s="3"/>
      <c r="E196" s="6"/>
      <c r="F196" s="6"/>
      <c r="G196" s="6"/>
      <c r="H196" s="6"/>
      <c r="I196" s="6"/>
      <c r="J196" s="6"/>
      <c r="K196" s="6"/>
      <c r="L196" s="6"/>
      <c r="M196" s="10"/>
      <c r="N196" s="98"/>
      <c r="O196" s="79" t="s">
        <v>75</v>
      </c>
      <c r="P196" s="80"/>
      <c r="Q196" s="80"/>
    </row>
    <row r="197" spans="1:17" s="4" customFormat="1" ht="30" customHeight="1" x14ac:dyDescent="0.2">
      <c r="A197" s="12" t="s">
        <v>223</v>
      </c>
      <c r="B197" s="8" t="s">
        <v>143</v>
      </c>
      <c r="C197" s="5" t="s">
        <v>29</v>
      </c>
      <c r="D197" s="4" t="s">
        <v>32</v>
      </c>
      <c r="E197" s="6">
        <v>271800</v>
      </c>
      <c r="F197" s="6">
        <v>295500</v>
      </c>
      <c r="G197" s="6">
        <v>370600</v>
      </c>
      <c r="H197" s="6">
        <v>370600</v>
      </c>
      <c r="I197" s="6">
        <v>370600</v>
      </c>
      <c r="J197" s="6">
        <v>375600</v>
      </c>
      <c r="K197" s="6">
        <v>456600</v>
      </c>
      <c r="L197" s="6">
        <v>493000</v>
      </c>
      <c r="M197" s="10">
        <f>(L197-E197)/E197</f>
        <v>0.81383370125091981</v>
      </c>
      <c r="N197" s="98">
        <v>11179138.32</v>
      </c>
      <c r="O197" s="40" t="s">
        <v>36</v>
      </c>
      <c r="P197" s="41"/>
      <c r="Q197" s="55">
        <f>(M191+M195+M199)/3</f>
        <v>0.66241399183593785</v>
      </c>
    </row>
    <row r="198" spans="1:17" s="4" customFormat="1" ht="30" customHeight="1" x14ac:dyDescent="0.2">
      <c r="A198" s="3" t="s">
        <v>40</v>
      </c>
      <c r="B198" s="4" t="s">
        <v>144</v>
      </c>
      <c r="C198" s="3">
        <v>4.41E-2</v>
      </c>
      <c r="D198" s="4" t="s">
        <v>31</v>
      </c>
      <c r="E198" s="7">
        <v>191800</v>
      </c>
      <c r="F198" s="7">
        <v>194900</v>
      </c>
      <c r="G198" s="7">
        <v>210500</v>
      </c>
      <c r="H198" s="7">
        <v>212100</v>
      </c>
      <c r="I198" s="7">
        <v>226100</v>
      </c>
      <c r="J198" s="7">
        <v>238600</v>
      </c>
      <c r="K198" s="7">
        <v>256800</v>
      </c>
      <c r="L198" s="7">
        <v>293900</v>
      </c>
      <c r="M198" s="36">
        <f>(L198-E198)/E198</f>
        <v>0.53232533889468192</v>
      </c>
      <c r="N198" s="98"/>
      <c r="O198" s="42" t="s">
        <v>37</v>
      </c>
      <c r="P198" s="43"/>
      <c r="Q198" s="44">
        <f>M187</f>
        <v>0.52729056788912054</v>
      </c>
    </row>
    <row r="199" spans="1:17" s="4" customFormat="1" ht="30" customHeight="1" thickBot="1" x14ac:dyDescent="0.25">
      <c r="A199" s="3" t="s">
        <v>41</v>
      </c>
      <c r="B199" s="4" t="s">
        <v>94</v>
      </c>
      <c r="C199" s="3"/>
      <c r="D199" s="4" t="s">
        <v>30</v>
      </c>
      <c r="E199" s="6">
        <f>SUM(E197:E198)</f>
        <v>463600</v>
      </c>
      <c r="F199" s="6">
        <f t="shared" ref="F199" si="257">SUM(F197:F198)</f>
        <v>490400</v>
      </c>
      <c r="G199" s="6">
        <f t="shared" ref="G199" si="258">SUM(G197:G198)</f>
        <v>581100</v>
      </c>
      <c r="H199" s="6">
        <f t="shared" ref="H199" si="259">SUM(H197:H198)</f>
        <v>582700</v>
      </c>
      <c r="I199" s="6">
        <f t="shared" ref="I199" si="260">SUM(I197:I198)</f>
        <v>596700</v>
      </c>
      <c r="J199" s="6">
        <f t="shared" ref="J199" si="261">SUM(J197:J198)</f>
        <v>614200</v>
      </c>
      <c r="K199" s="6">
        <f t="shared" ref="K199" si="262">SUM(K197:K198)</f>
        <v>713400</v>
      </c>
      <c r="L199" s="6">
        <f t="shared" ref="L199" si="263">SUM(L197:L198)</f>
        <v>786900</v>
      </c>
      <c r="M199" s="10">
        <f>(L199-E199)/E199</f>
        <v>0.69736842105263153</v>
      </c>
      <c r="N199" s="98"/>
      <c r="O199" s="45" t="s">
        <v>38</v>
      </c>
      <c r="P199" s="46"/>
      <c r="Q199" s="56">
        <f>Q197-Q198</f>
        <v>0.13512342394681731</v>
      </c>
    </row>
    <row r="200" spans="1:17" ht="30" customHeight="1" x14ac:dyDescent="0.2">
      <c r="A200" s="3"/>
      <c r="B200" s="4"/>
      <c r="C200" s="3"/>
      <c r="D200" s="4"/>
      <c r="E200" s="6"/>
      <c r="F200" s="6"/>
      <c r="G200" s="6"/>
      <c r="H200" s="6"/>
      <c r="I200" s="6"/>
      <c r="J200" s="6"/>
      <c r="K200" s="6"/>
      <c r="L200" s="6"/>
      <c r="M200" s="10"/>
    </row>
    <row r="201" spans="1:17" ht="30" customHeight="1" x14ac:dyDescent="0.2"/>
    <row r="202" spans="1:17" ht="30" customHeight="1" x14ac:dyDescent="0.2"/>
    <row r="203" spans="1:17" ht="30" customHeight="1" x14ac:dyDescent="0.2"/>
    <row r="204" spans="1:17" s="4" customFormat="1" ht="30" customHeight="1" x14ac:dyDescent="0.2">
      <c r="A204" s="3"/>
      <c r="C204" s="3"/>
      <c r="E204" s="3">
        <v>2016</v>
      </c>
      <c r="F204" s="3">
        <v>2017</v>
      </c>
      <c r="G204" s="3">
        <v>2018</v>
      </c>
      <c r="H204" s="3">
        <v>2019</v>
      </c>
      <c r="I204" s="3">
        <v>2020</v>
      </c>
      <c r="J204" s="3">
        <v>2021</v>
      </c>
      <c r="K204" s="3">
        <v>2022</v>
      </c>
      <c r="L204" s="3">
        <v>2023</v>
      </c>
      <c r="M204" s="47" t="s">
        <v>34</v>
      </c>
      <c r="N204" s="97" t="s">
        <v>224</v>
      </c>
      <c r="Q204" s="10"/>
    </row>
    <row r="205" spans="1:17" s="4" customFormat="1" ht="30" customHeight="1" x14ac:dyDescent="0.2">
      <c r="A205" s="13" t="s">
        <v>235</v>
      </c>
      <c r="B205" s="14" t="s">
        <v>19</v>
      </c>
      <c r="C205" s="5" t="s">
        <v>29</v>
      </c>
      <c r="D205" s="4" t="s">
        <v>32</v>
      </c>
      <c r="E205" s="6">
        <v>490400</v>
      </c>
      <c r="F205" s="6">
        <v>522800</v>
      </c>
      <c r="G205" s="6">
        <v>522800</v>
      </c>
      <c r="H205" s="6">
        <v>522800</v>
      </c>
      <c r="I205" s="6">
        <v>522800</v>
      </c>
      <c r="J205" s="6">
        <v>522800</v>
      </c>
      <c r="K205" s="92">
        <v>522800</v>
      </c>
      <c r="L205" s="92">
        <v>644200</v>
      </c>
      <c r="M205" s="10">
        <f>(L205-E205)/E205</f>
        <v>0.3136215334420881</v>
      </c>
      <c r="N205" s="98">
        <v>2928181.81</v>
      </c>
      <c r="Q205" s="10"/>
    </row>
    <row r="206" spans="1:17" s="4" customFormat="1" ht="30" customHeight="1" x14ac:dyDescent="0.2">
      <c r="A206" s="3"/>
      <c r="B206" s="4" t="s">
        <v>20</v>
      </c>
      <c r="C206" s="3">
        <v>0.22</v>
      </c>
      <c r="D206" s="4" t="s">
        <v>31</v>
      </c>
      <c r="E206" s="7">
        <v>285100</v>
      </c>
      <c r="F206" s="7">
        <v>285100</v>
      </c>
      <c r="G206" s="7">
        <v>293100</v>
      </c>
      <c r="H206" s="7">
        <v>293100</v>
      </c>
      <c r="I206" s="7">
        <v>293100</v>
      </c>
      <c r="J206" s="7">
        <v>293100</v>
      </c>
      <c r="K206" s="99">
        <v>293100</v>
      </c>
      <c r="L206" s="99">
        <v>293100</v>
      </c>
      <c r="M206" s="36">
        <f>(L206-E206)/E206</f>
        <v>2.8060329708874079E-2</v>
      </c>
      <c r="N206" s="98"/>
      <c r="Q206" s="10"/>
    </row>
    <row r="207" spans="1:17" s="4" customFormat="1" ht="30" customHeight="1" x14ac:dyDescent="0.2">
      <c r="A207" s="3"/>
      <c r="B207" s="4" t="s">
        <v>67</v>
      </c>
      <c r="C207" s="3"/>
      <c r="D207" s="4" t="s">
        <v>30</v>
      </c>
      <c r="E207" s="6">
        <f>SUM(E205:E206)</f>
        <v>775500</v>
      </c>
      <c r="F207" s="6">
        <f t="shared" ref="F207" si="264">SUM(F205:F206)</f>
        <v>807900</v>
      </c>
      <c r="G207" s="6">
        <f t="shared" ref="G207" si="265">SUM(G205:G206)</f>
        <v>815900</v>
      </c>
      <c r="H207" s="6">
        <f t="shared" ref="H207" si="266">SUM(H205:H206)</f>
        <v>815900</v>
      </c>
      <c r="I207" s="6">
        <f t="shared" ref="I207" si="267">SUM(I205:I206)</f>
        <v>815900</v>
      </c>
      <c r="J207" s="6">
        <f t="shared" ref="J207" si="268">SUM(J205:J206)</f>
        <v>815900</v>
      </c>
      <c r="K207" s="92">
        <f t="shared" ref="K207:L207" si="269">SUM(K205:K206)</f>
        <v>815900</v>
      </c>
      <c r="L207" s="92">
        <f t="shared" si="269"/>
        <v>937300</v>
      </c>
      <c r="M207" s="10">
        <f>(L207-E207)/E207</f>
        <v>0.20863958736299162</v>
      </c>
      <c r="N207" s="98"/>
      <c r="Q207" s="10"/>
    </row>
    <row r="208" spans="1:17" s="4" customFormat="1" ht="30" customHeight="1" x14ac:dyDescent="0.2">
      <c r="A208" s="3"/>
      <c r="C208" s="3"/>
      <c r="E208" s="6"/>
      <c r="F208" s="6"/>
      <c r="G208" s="6"/>
      <c r="H208" s="6"/>
      <c r="I208" s="6"/>
      <c r="J208" s="6"/>
      <c r="K208" s="92"/>
      <c r="L208" s="92"/>
      <c r="M208" s="10"/>
      <c r="N208" s="98"/>
      <c r="Q208" s="10"/>
    </row>
    <row r="209" spans="1:17" s="4" customFormat="1" ht="30" customHeight="1" x14ac:dyDescent="0.2">
      <c r="A209" s="13" t="s">
        <v>221</v>
      </c>
      <c r="B209" s="14" t="s">
        <v>145</v>
      </c>
      <c r="C209" s="5" t="s">
        <v>29</v>
      </c>
      <c r="D209" s="4" t="s">
        <v>32</v>
      </c>
      <c r="E209" s="6">
        <v>271800</v>
      </c>
      <c r="F209" s="6">
        <v>295500</v>
      </c>
      <c r="G209" s="6">
        <v>310200</v>
      </c>
      <c r="H209" s="6">
        <v>310200</v>
      </c>
      <c r="I209" s="6">
        <v>310200</v>
      </c>
      <c r="J209" s="6">
        <v>310200</v>
      </c>
      <c r="K209" s="92">
        <v>310200</v>
      </c>
      <c r="L209" s="92">
        <v>493000</v>
      </c>
      <c r="M209" s="10">
        <f>(L209-E209)/E209</f>
        <v>0.81383370125091981</v>
      </c>
      <c r="N209" s="98">
        <v>11179138.32</v>
      </c>
      <c r="P209" s="3"/>
      <c r="Q209" s="10"/>
    </row>
    <row r="210" spans="1:17" s="4" customFormat="1" ht="30" customHeight="1" thickBot="1" x14ac:dyDescent="0.25">
      <c r="A210" s="3" t="s">
        <v>40</v>
      </c>
      <c r="B210" s="4" t="s">
        <v>146</v>
      </c>
      <c r="C210" s="3">
        <v>4.41E-2</v>
      </c>
      <c r="D210" s="4" t="s">
        <v>31</v>
      </c>
      <c r="E210" s="7">
        <v>191000</v>
      </c>
      <c r="F210" s="7">
        <v>191000</v>
      </c>
      <c r="G210" s="7">
        <v>191000</v>
      </c>
      <c r="H210" s="7">
        <v>191000</v>
      </c>
      <c r="I210" s="7">
        <v>191000</v>
      </c>
      <c r="J210" s="7">
        <v>191000</v>
      </c>
      <c r="K210" s="99">
        <v>191000</v>
      </c>
      <c r="L210" s="99">
        <v>191000</v>
      </c>
      <c r="M210" s="36">
        <f>(L210-E210)/E210</f>
        <v>0</v>
      </c>
      <c r="N210" s="98"/>
      <c r="O210" s="81" t="s">
        <v>74</v>
      </c>
      <c r="P210" s="82"/>
      <c r="Q210" s="82"/>
    </row>
    <row r="211" spans="1:17" s="4" customFormat="1" ht="30" customHeight="1" x14ac:dyDescent="0.2">
      <c r="A211" s="3" t="s">
        <v>41</v>
      </c>
      <c r="B211" s="4" t="s">
        <v>147</v>
      </c>
      <c r="C211" s="3"/>
      <c r="D211" s="4" t="s">
        <v>30</v>
      </c>
      <c r="E211" s="6">
        <f>SUM(E209:E210)</f>
        <v>462800</v>
      </c>
      <c r="F211" s="6">
        <f t="shared" ref="F211" si="270">SUM(F209:F210)</f>
        <v>486500</v>
      </c>
      <c r="G211" s="6">
        <f t="shared" ref="G211" si="271">SUM(G209:G210)</f>
        <v>501200</v>
      </c>
      <c r="H211" s="6">
        <f t="shared" ref="H211" si="272">SUM(H209:H210)</f>
        <v>501200</v>
      </c>
      <c r="I211" s="6">
        <f t="shared" ref="I211" si="273">SUM(I209:I210)</f>
        <v>501200</v>
      </c>
      <c r="J211" s="6">
        <f t="shared" ref="J211" si="274">SUM(J209:J210)</f>
        <v>501200</v>
      </c>
      <c r="K211" s="6">
        <f t="shared" ref="K211" si="275">SUM(K209:K210)</f>
        <v>501200</v>
      </c>
      <c r="L211" s="6">
        <f t="shared" ref="L211" si="276">SUM(L209:L210)</f>
        <v>684000</v>
      </c>
      <c r="M211" s="10">
        <f>(L211-E211)/E211</f>
        <v>0.47796024200518583</v>
      </c>
      <c r="N211" s="98"/>
      <c r="O211" s="16" t="s">
        <v>36</v>
      </c>
      <c r="P211" s="17"/>
      <c r="Q211" s="50">
        <f>(M209+M213+M217)/3</f>
        <v>0.81420161883738051</v>
      </c>
    </row>
    <row r="212" spans="1:17" s="4" customFormat="1" ht="30" customHeight="1" x14ac:dyDescent="0.2">
      <c r="A212" s="3"/>
      <c r="C212" s="3"/>
      <c r="E212" s="6"/>
      <c r="F212" s="6"/>
      <c r="G212" s="6"/>
      <c r="H212" s="6"/>
      <c r="I212" s="6"/>
      <c r="J212" s="6"/>
      <c r="K212" s="6"/>
      <c r="L212" s="6"/>
      <c r="M212" s="10"/>
      <c r="N212" s="98"/>
      <c r="O212" s="18" t="s">
        <v>37</v>
      </c>
      <c r="P212" s="15"/>
      <c r="Q212" s="37">
        <f>M205</f>
        <v>0.3136215334420881</v>
      </c>
    </row>
    <row r="213" spans="1:17" s="4" customFormat="1" ht="30" customHeight="1" thickBot="1" x14ac:dyDescent="0.25">
      <c r="A213" s="13" t="s">
        <v>222</v>
      </c>
      <c r="B213" s="14" t="s">
        <v>148</v>
      </c>
      <c r="C213" s="5" t="s">
        <v>29</v>
      </c>
      <c r="D213" s="4" t="s">
        <v>32</v>
      </c>
      <c r="E213" s="6">
        <v>271800</v>
      </c>
      <c r="F213" s="6">
        <v>295500</v>
      </c>
      <c r="G213" s="6">
        <v>350600</v>
      </c>
      <c r="H213" s="6">
        <v>350600</v>
      </c>
      <c r="I213" s="6">
        <v>359600</v>
      </c>
      <c r="J213" s="6">
        <v>375600</v>
      </c>
      <c r="K213" s="6">
        <v>456600</v>
      </c>
      <c r="L213" s="6">
        <v>493300</v>
      </c>
      <c r="M213" s="10">
        <f>(L213-E213)/E213</f>
        <v>0.81493745401030171</v>
      </c>
      <c r="N213" s="98">
        <v>11185941.039999999</v>
      </c>
      <c r="O213" s="19" t="s">
        <v>38</v>
      </c>
      <c r="P213" s="20"/>
      <c r="Q213" s="51">
        <f>Q211-Q212</f>
        <v>0.50058008539529242</v>
      </c>
    </row>
    <row r="214" spans="1:17" s="4" customFormat="1" ht="30" customHeight="1" x14ac:dyDescent="0.2">
      <c r="A214" s="3" t="s">
        <v>40</v>
      </c>
      <c r="B214" s="4" t="s">
        <v>20</v>
      </c>
      <c r="C214" s="3">
        <v>4.41E-2</v>
      </c>
      <c r="D214" s="4" t="s">
        <v>31</v>
      </c>
      <c r="E214" s="7">
        <v>252500</v>
      </c>
      <c r="F214" s="7">
        <v>256600</v>
      </c>
      <c r="G214" s="7">
        <v>277100</v>
      </c>
      <c r="H214" s="7">
        <v>279300</v>
      </c>
      <c r="I214" s="7">
        <v>297700</v>
      </c>
      <c r="J214" s="7">
        <v>314100</v>
      </c>
      <c r="K214" s="7">
        <v>408500</v>
      </c>
      <c r="L214" s="7">
        <v>416600</v>
      </c>
      <c r="M214" s="36">
        <f>(L214-E214)/E214</f>
        <v>0.64990099009900992</v>
      </c>
      <c r="N214" s="98"/>
      <c r="Q214" s="10"/>
    </row>
    <row r="215" spans="1:17" s="4" customFormat="1" ht="30" customHeight="1" x14ac:dyDescent="0.2">
      <c r="A215" s="3" t="s">
        <v>41</v>
      </c>
      <c r="B215" s="4" t="s">
        <v>149</v>
      </c>
      <c r="C215" s="3"/>
      <c r="D215" s="4" t="s">
        <v>30</v>
      </c>
      <c r="E215" s="6">
        <f>SUM(E213:E214)</f>
        <v>524300</v>
      </c>
      <c r="F215" s="6">
        <f t="shared" ref="F215" si="277">SUM(F213:F214)</f>
        <v>552100</v>
      </c>
      <c r="G215" s="6">
        <f t="shared" ref="G215" si="278">SUM(G213:G214)</f>
        <v>627700</v>
      </c>
      <c r="H215" s="6">
        <f t="shared" ref="H215" si="279">SUM(H213:H214)</f>
        <v>629900</v>
      </c>
      <c r="I215" s="6">
        <f t="shared" ref="I215" si="280">SUM(I213:I214)</f>
        <v>657300</v>
      </c>
      <c r="J215" s="6">
        <f t="shared" ref="J215" si="281">SUM(J213:J214)</f>
        <v>689700</v>
      </c>
      <c r="K215" s="6">
        <f t="shared" ref="K215" si="282">SUM(K213:K214)</f>
        <v>865100</v>
      </c>
      <c r="L215" s="6">
        <f t="shared" ref="L215" si="283">SUM(L213:L214)</f>
        <v>909900</v>
      </c>
      <c r="M215" s="10">
        <f>(L215-E215)/E215</f>
        <v>0.73545679954224685</v>
      </c>
      <c r="N215" s="98"/>
      <c r="Q215" s="10"/>
    </row>
    <row r="216" spans="1:17" s="4" customFormat="1" ht="30" customHeight="1" thickBot="1" x14ac:dyDescent="0.25">
      <c r="A216" s="3"/>
      <c r="C216" s="3"/>
      <c r="E216" s="6"/>
      <c r="F216" s="6"/>
      <c r="G216" s="6"/>
      <c r="H216" s="6"/>
      <c r="I216" s="6"/>
      <c r="J216" s="6"/>
      <c r="K216" s="6"/>
      <c r="L216" s="6"/>
      <c r="M216" s="10"/>
      <c r="N216" s="98"/>
      <c r="O216" s="81" t="s">
        <v>75</v>
      </c>
      <c r="P216" s="82"/>
      <c r="Q216" s="82"/>
    </row>
    <row r="217" spans="1:17" s="4" customFormat="1" ht="30" customHeight="1" x14ac:dyDescent="0.2">
      <c r="A217" s="13" t="s">
        <v>223</v>
      </c>
      <c r="B217" s="14" t="s">
        <v>150</v>
      </c>
      <c r="C217" s="5" t="s">
        <v>29</v>
      </c>
      <c r="D217" s="4" t="s">
        <v>32</v>
      </c>
      <c r="E217" s="6">
        <v>271800</v>
      </c>
      <c r="F217" s="6">
        <v>295500</v>
      </c>
      <c r="G217" s="6">
        <v>350600</v>
      </c>
      <c r="H217" s="6">
        <v>350600</v>
      </c>
      <c r="I217" s="6">
        <v>359600</v>
      </c>
      <c r="J217" s="6">
        <v>375600</v>
      </c>
      <c r="K217" s="6">
        <v>456600</v>
      </c>
      <c r="L217" s="6">
        <v>493000</v>
      </c>
      <c r="M217" s="10">
        <f>(L217-E217)/E217</f>
        <v>0.81383370125091981</v>
      </c>
      <c r="N217" s="98">
        <v>11185941.039999999</v>
      </c>
      <c r="O217" s="16" t="s">
        <v>36</v>
      </c>
      <c r="P217" s="17"/>
      <c r="Q217" s="50">
        <f>(M211+M215+M219)/3</f>
        <v>0.71403564182039914</v>
      </c>
    </row>
    <row r="218" spans="1:17" s="4" customFormat="1" ht="30" customHeight="1" x14ac:dyDescent="0.2">
      <c r="A218" s="3" t="s">
        <v>40</v>
      </c>
      <c r="B218" s="4" t="s">
        <v>151</v>
      </c>
      <c r="C218" s="3">
        <v>4.41E-2</v>
      </c>
      <c r="D218" s="4" t="s">
        <v>31</v>
      </c>
      <c r="E218" s="7">
        <v>150300</v>
      </c>
      <c r="F218" s="7">
        <v>152700</v>
      </c>
      <c r="G218" s="7">
        <v>164900</v>
      </c>
      <c r="H218" s="7">
        <v>166200</v>
      </c>
      <c r="I218" s="7">
        <v>177200</v>
      </c>
      <c r="J218" s="7">
        <v>222200</v>
      </c>
      <c r="K218" s="7">
        <v>289000</v>
      </c>
      <c r="L218" s="7">
        <v>321100</v>
      </c>
      <c r="M218" s="36">
        <f>(L218-E218)/E218</f>
        <v>1.136393878908849</v>
      </c>
      <c r="N218" s="98"/>
      <c r="O218" s="18" t="s">
        <v>37</v>
      </c>
      <c r="P218" s="15"/>
      <c r="Q218" s="37">
        <f>M207</f>
        <v>0.20863958736299162</v>
      </c>
    </row>
    <row r="219" spans="1:17" s="4" customFormat="1" ht="30" customHeight="1" thickBot="1" x14ac:dyDescent="0.25">
      <c r="A219" s="3" t="s">
        <v>41</v>
      </c>
      <c r="B219" s="4" t="s">
        <v>119</v>
      </c>
      <c r="C219" s="3"/>
      <c r="D219" s="4" t="s">
        <v>30</v>
      </c>
      <c r="E219" s="6">
        <f>SUM(E217:E218)</f>
        <v>422100</v>
      </c>
      <c r="F219" s="6">
        <f t="shared" ref="F219" si="284">SUM(F217:F218)</f>
        <v>448200</v>
      </c>
      <c r="G219" s="6">
        <f t="shared" ref="G219" si="285">SUM(G217:G218)</f>
        <v>515500</v>
      </c>
      <c r="H219" s="6">
        <f t="shared" ref="H219" si="286">SUM(H217:H218)</f>
        <v>516800</v>
      </c>
      <c r="I219" s="6">
        <f t="shared" ref="I219" si="287">SUM(I217:I218)</f>
        <v>536800</v>
      </c>
      <c r="J219" s="6">
        <f t="shared" ref="J219" si="288">SUM(J217:J218)</f>
        <v>597800</v>
      </c>
      <c r="K219" s="6">
        <f t="shared" ref="K219" si="289">SUM(K217:K218)</f>
        <v>745600</v>
      </c>
      <c r="L219" s="6">
        <f t="shared" ref="L219" si="290">SUM(L217:L218)</f>
        <v>814100</v>
      </c>
      <c r="M219" s="10">
        <f>(L219-E219)/E219</f>
        <v>0.9286898839137645</v>
      </c>
      <c r="N219" s="98"/>
      <c r="O219" s="19" t="s">
        <v>38</v>
      </c>
      <c r="P219" s="20"/>
      <c r="Q219" s="51">
        <f>Q217-Q218</f>
        <v>0.50539605445740754</v>
      </c>
    </row>
    <row r="220" spans="1:17" ht="30" customHeight="1" x14ac:dyDescent="0.2"/>
    <row r="221" spans="1:17" ht="30" customHeight="1" x14ac:dyDescent="0.2"/>
    <row r="222" spans="1:17" ht="30" customHeight="1" x14ac:dyDescent="0.2"/>
    <row r="223" spans="1:17" ht="30" customHeight="1" x14ac:dyDescent="0.2"/>
    <row r="224" spans="1:17" s="4" customFormat="1" ht="30" customHeight="1" x14ac:dyDescent="0.2">
      <c r="A224" s="103"/>
      <c r="B224" s="100"/>
      <c r="C224" s="103"/>
      <c r="D224" s="100"/>
      <c r="E224" s="103">
        <v>2016</v>
      </c>
      <c r="F224" s="103">
        <v>2017</v>
      </c>
      <c r="G224" s="103">
        <v>2018</v>
      </c>
      <c r="H224" s="103">
        <v>2019</v>
      </c>
      <c r="I224" s="103">
        <v>2020</v>
      </c>
      <c r="J224" s="103">
        <v>2021</v>
      </c>
      <c r="K224" s="103">
        <v>2022</v>
      </c>
      <c r="L224" s="103">
        <v>2023</v>
      </c>
      <c r="M224" s="104" t="s">
        <v>34</v>
      </c>
      <c r="N224" s="97" t="s">
        <v>224</v>
      </c>
      <c r="O224" s="100"/>
      <c r="P224" s="100"/>
      <c r="Q224" s="101"/>
    </row>
    <row r="225" spans="1:17" s="4" customFormat="1" ht="30" customHeight="1" x14ac:dyDescent="0.2">
      <c r="A225" s="26" t="s">
        <v>236</v>
      </c>
      <c r="B225" s="27" t="s">
        <v>68</v>
      </c>
      <c r="C225" s="105" t="s">
        <v>29</v>
      </c>
      <c r="D225" s="100" t="s">
        <v>32</v>
      </c>
      <c r="E225" s="114">
        <v>461000</v>
      </c>
      <c r="F225" s="114">
        <v>491000</v>
      </c>
      <c r="G225" s="114">
        <v>515600</v>
      </c>
      <c r="H225" s="114">
        <v>515600</v>
      </c>
      <c r="I225" s="114">
        <v>515600</v>
      </c>
      <c r="J225" s="114">
        <v>515600</v>
      </c>
      <c r="K225" s="114">
        <v>515600</v>
      </c>
      <c r="L225" s="114">
        <v>668300</v>
      </c>
      <c r="M225" s="101">
        <f>(L225-E225)/E225</f>
        <v>0.44967462039045553</v>
      </c>
      <c r="N225" s="98">
        <v>6683000</v>
      </c>
      <c r="O225" s="102"/>
      <c r="P225" s="100"/>
      <c r="Q225" s="101"/>
    </row>
    <row r="226" spans="1:17" s="4" customFormat="1" ht="30" customHeight="1" thickBot="1" x14ac:dyDescent="0.25">
      <c r="A226" s="103"/>
      <c r="B226" s="100" t="s">
        <v>21</v>
      </c>
      <c r="C226" s="103">
        <v>9.9099999999999994E-2</v>
      </c>
      <c r="D226" s="100" t="s">
        <v>31</v>
      </c>
      <c r="E226" s="115">
        <v>541700</v>
      </c>
      <c r="F226" s="115">
        <v>541700</v>
      </c>
      <c r="G226" s="115">
        <v>541700</v>
      </c>
      <c r="H226" s="115">
        <v>541700</v>
      </c>
      <c r="I226" s="115">
        <v>541700</v>
      </c>
      <c r="J226" s="115">
        <v>541700</v>
      </c>
      <c r="K226" s="115">
        <v>541700</v>
      </c>
      <c r="L226" s="115">
        <v>541700</v>
      </c>
      <c r="M226" s="107">
        <f>(L226-E226)/E226</f>
        <v>0</v>
      </c>
      <c r="N226" s="98"/>
      <c r="O226" s="83" t="s">
        <v>74</v>
      </c>
      <c r="P226" s="84"/>
      <c r="Q226" s="84"/>
    </row>
    <row r="227" spans="1:17" s="4" customFormat="1" ht="30" customHeight="1" x14ac:dyDescent="0.2">
      <c r="A227" s="103"/>
      <c r="B227" s="100" t="s">
        <v>69</v>
      </c>
      <c r="C227" s="103"/>
      <c r="D227" s="100" t="s">
        <v>30</v>
      </c>
      <c r="E227" s="106">
        <f>SUM(E225:E226)</f>
        <v>1002700</v>
      </c>
      <c r="F227" s="106">
        <f t="shared" ref="F227" si="291">SUM(F225:F226)</f>
        <v>1032700</v>
      </c>
      <c r="G227" s="106">
        <f t="shared" ref="G227" si="292">SUM(G225:G226)</f>
        <v>1057300</v>
      </c>
      <c r="H227" s="106">
        <f t="shared" ref="H227" si="293">SUM(H225:H226)</f>
        <v>1057300</v>
      </c>
      <c r="I227" s="106">
        <f t="shared" ref="I227" si="294">SUM(I225:I226)</f>
        <v>1057300</v>
      </c>
      <c r="J227" s="106">
        <f t="shared" ref="J227" si="295">SUM(J225:J226)</f>
        <v>1057300</v>
      </c>
      <c r="K227" s="106">
        <f t="shared" ref="K227:L227" si="296">SUM(K225:K226)</f>
        <v>1057300</v>
      </c>
      <c r="L227" s="106">
        <f t="shared" si="296"/>
        <v>1210000</v>
      </c>
      <c r="M227" s="101">
        <f>(L227-E227)/E227</f>
        <v>0.20674179714770122</v>
      </c>
      <c r="N227" s="98"/>
      <c r="O227" s="28" t="s">
        <v>36</v>
      </c>
      <c r="P227" s="29"/>
      <c r="Q227" s="52">
        <f>(M229+M233+M237)/3</f>
        <v>0.5195316173044221</v>
      </c>
    </row>
    <row r="228" spans="1:17" s="4" customFormat="1" ht="30" customHeight="1" x14ac:dyDescent="0.2">
      <c r="A228" s="103"/>
      <c r="B228" s="100"/>
      <c r="C228" s="103"/>
      <c r="D228" s="100"/>
      <c r="E228" s="106"/>
      <c r="F228" s="106"/>
      <c r="G228" s="106"/>
      <c r="H228" s="106"/>
      <c r="I228" s="106"/>
      <c r="J228" s="106"/>
      <c r="K228" s="106"/>
      <c r="L228" s="106"/>
      <c r="M228" s="101"/>
      <c r="N228" s="98"/>
      <c r="O228" s="30" t="s">
        <v>37</v>
      </c>
      <c r="P228" s="31"/>
      <c r="Q228" s="38">
        <f>M225</f>
        <v>0.44967462039045553</v>
      </c>
    </row>
    <row r="229" spans="1:17" s="4" customFormat="1" ht="30" customHeight="1" thickBot="1" x14ac:dyDescent="0.25">
      <c r="A229" s="26" t="s">
        <v>221</v>
      </c>
      <c r="B229" s="27" t="s">
        <v>152</v>
      </c>
      <c r="C229" s="105" t="s">
        <v>29</v>
      </c>
      <c r="D229" s="100" t="s">
        <v>32</v>
      </c>
      <c r="E229" s="106">
        <v>496800</v>
      </c>
      <c r="F229" s="106">
        <v>529200</v>
      </c>
      <c r="G229" s="106">
        <v>555700</v>
      </c>
      <c r="H229" s="106">
        <v>555700</v>
      </c>
      <c r="I229" s="106">
        <v>555700</v>
      </c>
      <c r="J229" s="106">
        <v>555700</v>
      </c>
      <c r="K229" s="106">
        <v>555700</v>
      </c>
      <c r="L229" s="106">
        <v>683800</v>
      </c>
      <c r="M229" s="101">
        <f>(L229-E229)/E229</f>
        <v>0.37640901771336555</v>
      </c>
      <c r="N229" s="98">
        <v>2758370.31</v>
      </c>
      <c r="O229" s="32" t="s">
        <v>38</v>
      </c>
      <c r="P229" s="33"/>
      <c r="Q229" s="53">
        <f>Q227-Q228</f>
        <v>6.9856996913966574E-2</v>
      </c>
    </row>
    <row r="230" spans="1:17" s="4" customFormat="1" ht="30" customHeight="1" x14ac:dyDescent="0.2">
      <c r="A230" s="103" t="s">
        <v>40</v>
      </c>
      <c r="B230" s="100" t="s">
        <v>153</v>
      </c>
      <c r="C230" s="103">
        <v>0.24790000000000001</v>
      </c>
      <c r="D230" s="100" t="s">
        <v>31</v>
      </c>
      <c r="E230" s="108">
        <v>330000</v>
      </c>
      <c r="F230" s="108">
        <v>330000</v>
      </c>
      <c r="G230" s="108">
        <v>330000</v>
      </c>
      <c r="H230" s="108">
        <v>330000</v>
      </c>
      <c r="I230" s="108">
        <v>330000</v>
      </c>
      <c r="J230" s="108">
        <v>330000</v>
      </c>
      <c r="K230" s="108">
        <v>418500</v>
      </c>
      <c r="L230" s="108">
        <v>418500</v>
      </c>
      <c r="M230" s="107">
        <f>(L230-E230)/E230</f>
        <v>0.26818181818181819</v>
      </c>
      <c r="N230" s="98"/>
      <c r="O230" s="100"/>
      <c r="P230" s="100"/>
      <c r="Q230" s="101"/>
    </row>
    <row r="231" spans="1:17" s="4" customFormat="1" ht="30" customHeight="1" x14ac:dyDescent="0.2">
      <c r="A231" s="103" t="s">
        <v>41</v>
      </c>
      <c r="B231" s="100" t="s">
        <v>154</v>
      </c>
      <c r="C231" s="103"/>
      <c r="D231" s="100" t="s">
        <v>30</v>
      </c>
      <c r="E231" s="106">
        <f>SUM(E229:E230)</f>
        <v>826800</v>
      </c>
      <c r="F231" s="106">
        <f t="shared" ref="F231" si="297">SUM(F229:F230)</f>
        <v>859200</v>
      </c>
      <c r="G231" s="106">
        <f t="shared" ref="G231" si="298">SUM(G229:G230)</f>
        <v>885700</v>
      </c>
      <c r="H231" s="106">
        <f t="shared" ref="H231" si="299">SUM(H229:H230)</f>
        <v>885700</v>
      </c>
      <c r="I231" s="106">
        <f t="shared" ref="I231" si="300">SUM(I229:I230)</f>
        <v>885700</v>
      </c>
      <c r="J231" s="106">
        <f t="shared" ref="J231" si="301">SUM(J229:J230)</f>
        <v>885700</v>
      </c>
      <c r="K231" s="106">
        <f t="shared" ref="K231" si="302">SUM(K229:K230)</f>
        <v>974200</v>
      </c>
      <c r="L231" s="106">
        <f t="shared" ref="L231" si="303">SUM(L229:L230)</f>
        <v>1102300</v>
      </c>
      <c r="M231" s="101">
        <f>(L231-E231)/E231</f>
        <v>0.33321238509917755</v>
      </c>
      <c r="N231" s="98"/>
      <c r="O231" s="100"/>
      <c r="P231" s="100"/>
      <c r="Q231" s="101"/>
    </row>
    <row r="232" spans="1:17" s="4" customFormat="1" ht="30" customHeight="1" thickBot="1" x14ac:dyDescent="0.25">
      <c r="A232" s="103"/>
      <c r="B232" s="100"/>
      <c r="C232" s="103"/>
      <c r="D232" s="100"/>
      <c r="E232" s="106"/>
      <c r="F232" s="106"/>
      <c r="G232" s="106"/>
      <c r="H232" s="106"/>
      <c r="I232" s="106"/>
      <c r="J232" s="106"/>
      <c r="K232" s="106"/>
      <c r="L232" s="106"/>
      <c r="M232" s="101"/>
      <c r="N232" s="98"/>
      <c r="O232" s="83" t="s">
        <v>75</v>
      </c>
      <c r="P232" s="84"/>
      <c r="Q232" s="84"/>
    </row>
    <row r="233" spans="1:17" s="4" customFormat="1" ht="30" customHeight="1" x14ac:dyDescent="0.2">
      <c r="A233" s="26" t="s">
        <v>222</v>
      </c>
      <c r="B233" s="27" t="s">
        <v>155</v>
      </c>
      <c r="C233" s="105" t="s">
        <v>29</v>
      </c>
      <c r="D233" s="100" t="s">
        <v>32</v>
      </c>
      <c r="E233" s="106">
        <v>478400</v>
      </c>
      <c r="F233" s="106">
        <v>506000</v>
      </c>
      <c r="G233" s="106">
        <v>506000</v>
      </c>
      <c r="H233" s="106">
        <v>506000</v>
      </c>
      <c r="I233" s="106">
        <v>506000</v>
      </c>
      <c r="J233" s="106">
        <v>506000</v>
      </c>
      <c r="K233" s="106">
        <v>506000</v>
      </c>
      <c r="L233" s="106">
        <v>680300</v>
      </c>
      <c r="M233" s="101">
        <f>(L233-E233)/E233</f>
        <v>0.42203177257525082</v>
      </c>
      <c r="N233" s="98">
        <v>3086660.61</v>
      </c>
      <c r="O233" s="28" t="s">
        <v>36</v>
      </c>
      <c r="P233" s="29"/>
      <c r="Q233" s="52">
        <f>(M231+M235+M239)/3</f>
        <v>0.31784699102073716</v>
      </c>
    </row>
    <row r="234" spans="1:17" s="4" customFormat="1" ht="30" customHeight="1" x14ac:dyDescent="0.2">
      <c r="A234" s="103" t="s">
        <v>40</v>
      </c>
      <c r="B234" s="100" t="s">
        <v>156</v>
      </c>
      <c r="C234" s="103">
        <v>0.22040000000000001</v>
      </c>
      <c r="D234" s="100" t="s">
        <v>31</v>
      </c>
      <c r="E234" s="108">
        <v>820400</v>
      </c>
      <c r="F234" s="108">
        <v>951600</v>
      </c>
      <c r="G234" s="108">
        <v>820400</v>
      </c>
      <c r="H234" s="108">
        <v>820400</v>
      </c>
      <c r="I234" s="108">
        <v>820400</v>
      </c>
      <c r="J234" s="108">
        <v>820400</v>
      </c>
      <c r="K234" s="108">
        <v>820400</v>
      </c>
      <c r="L234" s="108">
        <v>820400</v>
      </c>
      <c r="M234" s="107">
        <f>(L234-E234)/E234</f>
        <v>0</v>
      </c>
      <c r="N234" s="98"/>
      <c r="O234" s="30" t="s">
        <v>37</v>
      </c>
      <c r="P234" s="31"/>
      <c r="Q234" s="38">
        <f>M227</f>
        <v>0.20674179714770122</v>
      </c>
    </row>
    <row r="235" spans="1:17" s="4" customFormat="1" ht="30" customHeight="1" thickBot="1" x14ac:dyDescent="0.25">
      <c r="A235" s="103" t="s">
        <v>41</v>
      </c>
      <c r="B235" s="100" t="s">
        <v>157</v>
      </c>
      <c r="C235" s="103"/>
      <c r="D235" s="100" t="s">
        <v>30</v>
      </c>
      <c r="E235" s="106">
        <f>SUM(E233:E234)</f>
        <v>1298800</v>
      </c>
      <c r="F235" s="106">
        <f t="shared" ref="F235" si="304">SUM(F233:F234)</f>
        <v>1457600</v>
      </c>
      <c r="G235" s="106">
        <f t="shared" ref="G235" si="305">SUM(G233:G234)</f>
        <v>1326400</v>
      </c>
      <c r="H235" s="106">
        <f t="shared" ref="H235" si="306">SUM(H233:H234)</f>
        <v>1326400</v>
      </c>
      <c r="I235" s="106">
        <f t="shared" ref="I235" si="307">SUM(I233:I234)</f>
        <v>1326400</v>
      </c>
      <c r="J235" s="106">
        <f t="shared" ref="J235" si="308">SUM(J233:J234)</f>
        <v>1326400</v>
      </c>
      <c r="K235" s="106">
        <f t="shared" ref="K235" si="309">SUM(K233:K234)</f>
        <v>1326400</v>
      </c>
      <c r="L235" s="106">
        <f t="shared" ref="L235" si="310">SUM(L233:L234)</f>
        <v>1500700</v>
      </c>
      <c r="M235" s="101">
        <f>(L235-E235)/E235</f>
        <v>0.15545118570988606</v>
      </c>
      <c r="N235" s="98"/>
      <c r="O235" s="32" t="s">
        <v>38</v>
      </c>
      <c r="P235" s="33"/>
      <c r="Q235" s="53">
        <f>Q233-Q234</f>
        <v>0.11110519387303594</v>
      </c>
    </row>
    <row r="236" spans="1:17" s="4" customFormat="1" ht="30" customHeight="1" x14ac:dyDescent="0.2">
      <c r="A236" s="103"/>
      <c r="B236" s="100"/>
      <c r="C236" s="103"/>
      <c r="D236" s="100"/>
      <c r="E236" s="106"/>
      <c r="F236" s="106"/>
      <c r="G236" s="106"/>
      <c r="H236" s="106"/>
      <c r="I236" s="106"/>
      <c r="J236" s="106"/>
      <c r="K236" s="106"/>
      <c r="L236" s="106"/>
      <c r="M236" s="101"/>
      <c r="N236" s="98"/>
      <c r="O236" s="100"/>
      <c r="P236" s="100"/>
      <c r="Q236" s="101"/>
    </row>
    <row r="237" spans="1:17" s="4" customFormat="1" ht="30" customHeight="1" x14ac:dyDescent="0.2">
      <c r="A237" s="26" t="s">
        <v>223</v>
      </c>
      <c r="B237" s="27" t="s">
        <v>160</v>
      </c>
      <c r="C237" s="105" t="s">
        <v>29</v>
      </c>
      <c r="D237" s="100" t="s">
        <v>32</v>
      </c>
      <c r="E237" s="106">
        <v>285600</v>
      </c>
      <c r="F237" s="106">
        <v>310800</v>
      </c>
      <c r="G237" s="106">
        <v>317000</v>
      </c>
      <c r="H237" s="106">
        <v>317000</v>
      </c>
      <c r="I237" s="106">
        <v>317000</v>
      </c>
      <c r="J237" s="106">
        <v>317000</v>
      </c>
      <c r="K237" s="106">
        <v>317000</v>
      </c>
      <c r="L237" s="106">
        <v>502700</v>
      </c>
      <c r="M237" s="101">
        <f>(L237-E237)/E237</f>
        <v>0.76015406162464982</v>
      </c>
      <c r="N237" s="98">
        <v>11024122.800000001</v>
      </c>
      <c r="O237" s="100"/>
      <c r="P237" s="100"/>
      <c r="Q237" s="101"/>
    </row>
    <row r="238" spans="1:17" s="4" customFormat="1" ht="30" customHeight="1" x14ac:dyDescent="0.2">
      <c r="A238" s="103" t="s">
        <v>40</v>
      </c>
      <c r="B238" s="100" t="s">
        <v>158</v>
      </c>
      <c r="C238" s="103">
        <v>4.5499999999999999E-2</v>
      </c>
      <c r="D238" s="100" t="s">
        <v>31</v>
      </c>
      <c r="E238" s="108">
        <v>318000</v>
      </c>
      <c r="F238" s="108">
        <v>318000</v>
      </c>
      <c r="G238" s="108">
        <v>318000</v>
      </c>
      <c r="H238" s="108">
        <v>318000</v>
      </c>
      <c r="I238" s="108">
        <v>318000</v>
      </c>
      <c r="J238" s="108">
        <v>318000</v>
      </c>
      <c r="K238" s="108">
        <v>381500</v>
      </c>
      <c r="L238" s="108">
        <v>381500</v>
      </c>
      <c r="M238" s="107">
        <f>(L238-E238)/E238</f>
        <v>0.19968553459119498</v>
      </c>
      <c r="N238" s="98"/>
      <c r="O238" s="100"/>
      <c r="P238" s="100"/>
      <c r="Q238" s="101"/>
    </row>
    <row r="239" spans="1:17" s="4" customFormat="1" ht="30" customHeight="1" x14ac:dyDescent="0.2">
      <c r="A239" s="103" t="s">
        <v>41</v>
      </c>
      <c r="B239" s="100" t="s">
        <v>159</v>
      </c>
      <c r="C239" s="103"/>
      <c r="D239" s="100" t="s">
        <v>30</v>
      </c>
      <c r="E239" s="106">
        <f>SUM(E237:E238)</f>
        <v>603600</v>
      </c>
      <c r="F239" s="106">
        <f t="shared" ref="F239" si="311">SUM(F237:F238)</f>
        <v>628800</v>
      </c>
      <c r="G239" s="106">
        <f t="shared" ref="G239" si="312">SUM(G237:G238)</f>
        <v>635000</v>
      </c>
      <c r="H239" s="106">
        <f t="shared" ref="H239" si="313">SUM(H237:H238)</f>
        <v>635000</v>
      </c>
      <c r="I239" s="106">
        <f t="shared" ref="I239" si="314">SUM(I237:I238)</f>
        <v>635000</v>
      </c>
      <c r="J239" s="106">
        <f t="shared" ref="J239" si="315">SUM(J237:J238)</f>
        <v>635000</v>
      </c>
      <c r="K239" s="106">
        <f t="shared" ref="K239" si="316">SUM(K237:K238)</f>
        <v>698500</v>
      </c>
      <c r="L239" s="106">
        <f t="shared" ref="L239" si="317">SUM(L237:L238)</f>
        <v>884200</v>
      </c>
      <c r="M239" s="101">
        <f>(L239-E239)/E239</f>
        <v>0.46487740225314778</v>
      </c>
      <c r="N239" s="98"/>
      <c r="O239" s="100"/>
      <c r="P239" s="100"/>
      <c r="Q239" s="101"/>
    </row>
    <row r="240" spans="1:17" ht="30" customHeight="1" x14ac:dyDescent="0.2">
      <c r="A240" s="109"/>
      <c r="B240" s="110"/>
      <c r="C240" s="109"/>
      <c r="D240" s="111"/>
      <c r="E240" s="111"/>
      <c r="F240" s="111"/>
      <c r="G240" s="111"/>
      <c r="H240" s="111"/>
      <c r="I240" s="111"/>
      <c r="J240" s="111"/>
      <c r="K240" s="111"/>
      <c r="L240" s="111"/>
      <c r="M240" s="112"/>
      <c r="O240" s="111"/>
      <c r="P240" s="111"/>
      <c r="Q240" s="112"/>
    </row>
    <row r="241" spans="1:17" ht="30" customHeight="1" x14ac:dyDescent="0.2">
      <c r="A241" s="109"/>
      <c r="B241" s="110"/>
      <c r="C241" s="109"/>
      <c r="D241" s="111"/>
      <c r="E241" s="111"/>
      <c r="F241" s="111"/>
      <c r="G241" s="111"/>
      <c r="H241" s="111"/>
      <c r="I241" s="111"/>
      <c r="J241" s="111"/>
      <c r="K241" s="111"/>
      <c r="L241" s="111"/>
      <c r="M241" s="112"/>
      <c r="O241" s="111"/>
      <c r="P241" s="111"/>
      <c r="Q241" s="112"/>
    </row>
    <row r="242" spans="1:17" ht="30" customHeight="1" x14ac:dyDescent="0.2">
      <c r="A242" s="109"/>
      <c r="B242" s="111"/>
      <c r="C242" s="109"/>
      <c r="D242" s="111"/>
      <c r="E242" s="111"/>
      <c r="F242" s="111"/>
      <c r="G242" s="111"/>
      <c r="H242" s="111"/>
      <c r="I242" s="111"/>
      <c r="J242" s="111"/>
      <c r="K242" s="111"/>
      <c r="L242" s="111"/>
      <c r="M242" s="112"/>
      <c r="O242" s="111"/>
      <c r="P242" s="111"/>
      <c r="Q242" s="112"/>
    </row>
    <row r="243" spans="1:17" ht="30" customHeight="1" x14ac:dyDescent="0.2">
      <c r="O243" s="111"/>
      <c r="P243" s="111"/>
      <c r="Q243" s="112"/>
    </row>
    <row r="244" spans="1:17" ht="30" customHeight="1" x14ac:dyDescent="0.2"/>
    <row r="245" spans="1:17" s="4" customFormat="1" ht="30" customHeight="1" x14ac:dyDescent="0.2">
      <c r="A245" s="59"/>
      <c r="C245" s="3"/>
      <c r="E245" s="3">
        <v>2016</v>
      </c>
      <c r="F245" s="3">
        <v>2017</v>
      </c>
      <c r="G245" s="3">
        <v>2018</v>
      </c>
      <c r="H245" s="3">
        <v>2019</v>
      </c>
      <c r="I245" s="3">
        <v>2020</v>
      </c>
      <c r="J245" s="3">
        <v>2021</v>
      </c>
      <c r="K245" s="3">
        <v>2022</v>
      </c>
      <c r="L245" s="3">
        <v>2023</v>
      </c>
      <c r="M245" s="47" t="s">
        <v>34</v>
      </c>
      <c r="N245" s="97" t="s">
        <v>224</v>
      </c>
      <c r="Q245" s="10"/>
    </row>
    <row r="246" spans="1:17" s="4" customFormat="1" ht="30" customHeight="1" x14ac:dyDescent="0.2">
      <c r="A246" s="12" t="s">
        <v>237</v>
      </c>
      <c r="B246" s="8" t="s">
        <v>22</v>
      </c>
      <c r="C246" s="5" t="s">
        <v>29</v>
      </c>
      <c r="D246" s="4" t="s">
        <v>32</v>
      </c>
      <c r="E246" s="6">
        <v>275200</v>
      </c>
      <c r="F246" s="6">
        <v>275200</v>
      </c>
      <c r="G246" s="6">
        <v>282100</v>
      </c>
      <c r="H246" s="6">
        <v>282100</v>
      </c>
      <c r="I246" s="6">
        <v>282100</v>
      </c>
      <c r="J246" s="6">
        <v>282100</v>
      </c>
      <c r="K246" s="6">
        <v>282100</v>
      </c>
      <c r="L246" s="6">
        <v>289100</v>
      </c>
      <c r="M246" s="10">
        <f>(L246-E246)/E246</f>
        <v>5.0508720930232558E-2</v>
      </c>
      <c r="N246" s="98">
        <v>672325.58</v>
      </c>
      <c r="Q246" s="10"/>
    </row>
    <row r="247" spans="1:17" s="4" customFormat="1" ht="30" customHeight="1" x14ac:dyDescent="0.2">
      <c r="A247" s="3"/>
      <c r="B247" s="4" t="s">
        <v>23</v>
      </c>
      <c r="C247" s="3">
        <v>0.43</v>
      </c>
      <c r="D247" s="4" t="s">
        <v>31</v>
      </c>
      <c r="E247" s="7">
        <v>188700</v>
      </c>
      <c r="F247" s="7">
        <v>188700</v>
      </c>
      <c r="G247" s="7">
        <v>188700</v>
      </c>
      <c r="H247" s="7">
        <v>188700</v>
      </c>
      <c r="I247" s="7">
        <v>188700</v>
      </c>
      <c r="J247" s="7">
        <v>188700</v>
      </c>
      <c r="K247" s="7">
        <v>188700</v>
      </c>
      <c r="L247" s="7">
        <v>188700</v>
      </c>
      <c r="M247" s="36">
        <f>(L247-E247)/E247</f>
        <v>0</v>
      </c>
      <c r="N247" s="98"/>
      <c r="Q247" s="10"/>
    </row>
    <row r="248" spans="1:17" s="4" customFormat="1" ht="30" customHeight="1" x14ac:dyDescent="0.2">
      <c r="A248" s="3"/>
      <c r="B248" s="4" t="s">
        <v>70</v>
      </c>
      <c r="C248" s="3"/>
      <c r="D248" s="4" t="s">
        <v>30</v>
      </c>
      <c r="E248" s="6">
        <f>SUM(E246:E247)</f>
        <v>463900</v>
      </c>
      <c r="F248" s="6">
        <f t="shared" ref="F248" si="318">SUM(F246:F247)</f>
        <v>463900</v>
      </c>
      <c r="G248" s="6">
        <f t="shared" ref="G248" si="319">SUM(G246:G247)</f>
        <v>470800</v>
      </c>
      <c r="H248" s="6">
        <f t="shared" ref="H248" si="320">SUM(H246:H247)</f>
        <v>470800</v>
      </c>
      <c r="I248" s="6">
        <f t="shared" ref="I248" si="321">SUM(I246:I247)</f>
        <v>470800</v>
      </c>
      <c r="J248" s="6">
        <f t="shared" ref="J248" si="322">SUM(J246:J247)</f>
        <v>470800</v>
      </c>
      <c r="K248" s="6">
        <f t="shared" ref="K248:L248" si="323">SUM(K246:K247)</f>
        <v>470800</v>
      </c>
      <c r="L248" s="6">
        <f t="shared" si="323"/>
        <v>477800</v>
      </c>
      <c r="M248" s="10">
        <f>(L248-E248)/E248</f>
        <v>2.9963354171157579E-2</v>
      </c>
      <c r="N248" s="98"/>
      <c r="Q248" s="10"/>
    </row>
    <row r="249" spans="1:17" s="4" customFormat="1" ht="30" customHeight="1" x14ac:dyDescent="0.2">
      <c r="A249" s="59"/>
      <c r="C249" s="3"/>
      <c r="E249" s="6"/>
      <c r="F249" s="6"/>
      <c r="G249" s="6"/>
      <c r="H249" s="6"/>
      <c r="I249" s="6"/>
      <c r="J249" s="6"/>
      <c r="K249" s="6"/>
      <c r="L249" s="6"/>
      <c r="M249" s="10"/>
      <c r="N249" s="98"/>
      <c r="Q249" s="10"/>
    </row>
    <row r="250" spans="1:17" s="4" customFormat="1" ht="30" customHeight="1" x14ac:dyDescent="0.2">
      <c r="A250" s="12" t="s">
        <v>221</v>
      </c>
      <c r="B250" s="8" t="s">
        <v>181</v>
      </c>
      <c r="C250" s="5" t="s">
        <v>29</v>
      </c>
      <c r="D250" s="4" t="s">
        <v>32</v>
      </c>
      <c r="E250" s="106">
        <v>266300</v>
      </c>
      <c r="F250" s="106">
        <v>266300</v>
      </c>
      <c r="G250" s="106">
        <v>271700</v>
      </c>
      <c r="H250" s="106">
        <v>271700</v>
      </c>
      <c r="I250" s="106">
        <v>271700</v>
      </c>
      <c r="J250" s="106">
        <v>444200</v>
      </c>
      <c r="K250" s="106">
        <v>444200</v>
      </c>
      <c r="L250" s="106">
        <v>444200</v>
      </c>
      <c r="M250" s="10">
        <f>(L250-E250)/E250</f>
        <v>0.66804355989485542</v>
      </c>
      <c r="N250" s="98">
        <v>1350562.48</v>
      </c>
      <c r="P250" s="3"/>
      <c r="Q250" s="10"/>
    </row>
    <row r="251" spans="1:17" s="4" customFormat="1" ht="30" customHeight="1" thickBot="1" x14ac:dyDescent="0.25">
      <c r="A251" s="3" t="s">
        <v>40</v>
      </c>
      <c r="B251" s="4" t="s">
        <v>182</v>
      </c>
      <c r="C251" s="3">
        <v>0.32890000000000003</v>
      </c>
      <c r="D251" s="4" t="s">
        <v>31</v>
      </c>
      <c r="E251" s="108">
        <v>250700</v>
      </c>
      <c r="F251" s="108">
        <v>250700</v>
      </c>
      <c r="G251" s="108">
        <v>250700</v>
      </c>
      <c r="H251" s="108">
        <v>250700</v>
      </c>
      <c r="I251" s="108">
        <v>250700</v>
      </c>
      <c r="J251" s="108">
        <v>250700</v>
      </c>
      <c r="K251" s="108">
        <v>250700</v>
      </c>
      <c r="L251" s="108">
        <v>250700</v>
      </c>
      <c r="M251" s="36">
        <f>(L251-E251)/E251</f>
        <v>0</v>
      </c>
      <c r="N251" s="98"/>
      <c r="O251" s="79" t="s">
        <v>74</v>
      </c>
      <c r="P251" s="80"/>
      <c r="Q251" s="80"/>
    </row>
    <row r="252" spans="1:17" s="4" customFormat="1" ht="30" customHeight="1" x14ac:dyDescent="0.2">
      <c r="A252" s="3" t="s">
        <v>41</v>
      </c>
      <c r="B252" s="4" t="s">
        <v>183</v>
      </c>
      <c r="C252" s="3"/>
      <c r="D252" s="4" t="s">
        <v>30</v>
      </c>
      <c r="E252" s="106">
        <f>SUM(E250:E251)</f>
        <v>517000</v>
      </c>
      <c r="F252" s="106">
        <f t="shared" ref="F252:L252" si="324">SUM(F250:F251)</f>
        <v>517000</v>
      </c>
      <c r="G252" s="106">
        <f t="shared" si="324"/>
        <v>522400</v>
      </c>
      <c r="H252" s="106">
        <f t="shared" si="324"/>
        <v>522400</v>
      </c>
      <c r="I252" s="106">
        <f t="shared" si="324"/>
        <v>522400</v>
      </c>
      <c r="J252" s="106">
        <f t="shared" si="324"/>
        <v>694900</v>
      </c>
      <c r="K252" s="106">
        <f t="shared" si="324"/>
        <v>694900</v>
      </c>
      <c r="L252" s="106">
        <f t="shared" si="324"/>
        <v>694900</v>
      </c>
      <c r="M252" s="10">
        <f>(L252-E252)/E252</f>
        <v>0.34410058027079304</v>
      </c>
      <c r="N252" s="98"/>
      <c r="O252" s="40" t="s">
        <v>36</v>
      </c>
      <c r="P252" s="41"/>
      <c r="Q252" s="55">
        <f>(M250+M254+M258)/3</f>
        <v>1.4213423078167011</v>
      </c>
    </row>
    <row r="253" spans="1:17" s="4" customFormat="1" ht="30" customHeight="1" x14ac:dyDescent="0.2">
      <c r="A253" s="3"/>
      <c r="B253" s="58"/>
      <c r="C253" s="3"/>
      <c r="E253" s="106"/>
      <c r="F253" s="106"/>
      <c r="G253" s="106"/>
      <c r="H253" s="106"/>
      <c r="I253" s="106"/>
      <c r="J253" s="106"/>
      <c r="K253" s="106"/>
      <c r="L253" s="106"/>
      <c r="M253" s="10"/>
      <c r="N253" s="98"/>
      <c r="O253" s="42" t="s">
        <v>37</v>
      </c>
      <c r="P253" s="43"/>
      <c r="Q253" s="44">
        <f>M246</f>
        <v>5.0508720930232558E-2</v>
      </c>
    </row>
    <row r="254" spans="1:17" s="4" customFormat="1" ht="30" customHeight="1" thickBot="1" x14ac:dyDescent="0.25">
      <c r="A254" s="12" t="s">
        <v>222</v>
      </c>
      <c r="B254" s="8" t="s">
        <v>184</v>
      </c>
      <c r="C254" s="5" t="s">
        <v>29</v>
      </c>
      <c r="D254" s="4" t="s">
        <v>32</v>
      </c>
      <c r="E254" s="106">
        <v>250400</v>
      </c>
      <c r="F254" s="106">
        <v>250400</v>
      </c>
      <c r="G254" s="106">
        <v>250400</v>
      </c>
      <c r="H254" s="106">
        <v>250400</v>
      </c>
      <c r="I254" s="106">
        <v>250400</v>
      </c>
      <c r="J254" s="106">
        <v>423500</v>
      </c>
      <c r="K254" s="106">
        <v>423500</v>
      </c>
      <c r="L254" s="106">
        <v>465900</v>
      </c>
      <c r="M254" s="10">
        <f>(L254-E254)/E254</f>
        <v>0.86062300319488816</v>
      </c>
      <c r="N254" s="98">
        <v>1606551.72</v>
      </c>
      <c r="O254" s="45" t="s">
        <v>38</v>
      </c>
      <c r="P254" s="46"/>
      <c r="Q254" s="56">
        <f>Q252-Q253</f>
        <v>1.3708335868864685</v>
      </c>
    </row>
    <row r="255" spans="1:17" s="4" customFormat="1" ht="30" customHeight="1" x14ac:dyDescent="0.2">
      <c r="A255" s="3" t="s">
        <v>40</v>
      </c>
      <c r="B255" s="4" t="s">
        <v>185</v>
      </c>
      <c r="C255" s="3">
        <v>0.28999999999999998</v>
      </c>
      <c r="D255" s="4" t="s">
        <v>31</v>
      </c>
      <c r="E255" s="108">
        <v>200400</v>
      </c>
      <c r="F255" s="108">
        <v>149600</v>
      </c>
      <c r="G255" s="108">
        <v>200400</v>
      </c>
      <c r="H255" s="108">
        <v>200400</v>
      </c>
      <c r="I255" s="108">
        <v>200400</v>
      </c>
      <c r="J255" s="108">
        <v>200400</v>
      </c>
      <c r="K255" s="108">
        <v>200400</v>
      </c>
      <c r="L255" s="108">
        <v>200400</v>
      </c>
      <c r="M255" s="36">
        <f>(L255-E255)/E255</f>
        <v>0</v>
      </c>
      <c r="N255" s="98"/>
      <c r="Q255" s="10"/>
    </row>
    <row r="256" spans="1:17" s="4" customFormat="1" ht="30" customHeight="1" x14ac:dyDescent="0.2">
      <c r="A256" s="3" t="s">
        <v>41</v>
      </c>
      <c r="B256" s="4" t="s">
        <v>186</v>
      </c>
      <c r="C256" s="3"/>
      <c r="D256" s="4" t="s">
        <v>30</v>
      </c>
      <c r="E256" s="106">
        <f>SUM(E254:E255)</f>
        <v>450800</v>
      </c>
      <c r="F256" s="106">
        <f t="shared" ref="F256:L256" si="325">SUM(F254:F255)</f>
        <v>400000</v>
      </c>
      <c r="G256" s="106">
        <f t="shared" si="325"/>
        <v>450800</v>
      </c>
      <c r="H256" s="106">
        <f t="shared" si="325"/>
        <v>450800</v>
      </c>
      <c r="I256" s="106">
        <f t="shared" si="325"/>
        <v>450800</v>
      </c>
      <c r="J256" s="106">
        <f t="shared" si="325"/>
        <v>623900</v>
      </c>
      <c r="K256" s="106">
        <f t="shared" si="325"/>
        <v>623900</v>
      </c>
      <c r="L256" s="106">
        <f t="shared" si="325"/>
        <v>666300</v>
      </c>
      <c r="M256" s="10">
        <f>(L256-E256)/E256</f>
        <v>0.47803904170363798</v>
      </c>
      <c r="N256" s="98"/>
      <c r="Q256" s="10"/>
    </row>
    <row r="257" spans="1:17" s="4" customFormat="1" ht="30" customHeight="1" thickBot="1" x14ac:dyDescent="0.25">
      <c r="A257" s="3"/>
      <c r="C257" s="3"/>
      <c r="E257" s="106"/>
      <c r="F257" s="106"/>
      <c r="G257" s="106"/>
      <c r="H257" s="106"/>
      <c r="I257" s="106"/>
      <c r="J257" s="106"/>
      <c r="K257" s="106"/>
      <c r="L257" s="106"/>
      <c r="M257" s="10"/>
      <c r="N257" s="98"/>
      <c r="O257" s="79" t="s">
        <v>75</v>
      </c>
      <c r="P257" s="80"/>
      <c r="Q257" s="80"/>
    </row>
    <row r="258" spans="1:17" s="4" customFormat="1" ht="30" customHeight="1" x14ac:dyDescent="0.2">
      <c r="A258" s="12" t="s">
        <v>223</v>
      </c>
      <c r="B258" s="8" t="s">
        <v>187</v>
      </c>
      <c r="C258" s="5" t="s">
        <v>29</v>
      </c>
      <c r="D258" s="4" t="s">
        <v>32</v>
      </c>
      <c r="E258" s="106">
        <v>88800</v>
      </c>
      <c r="F258" s="106">
        <v>88800</v>
      </c>
      <c r="G258" s="106">
        <v>90600</v>
      </c>
      <c r="H258" s="106">
        <v>90600</v>
      </c>
      <c r="I258" s="106">
        <v>90600</v>
      </c>
      <c r="J258" s="106">
        <v>307500</v>
      </c>
      <c r="K258" s="106">
        <v>307500</v>
      </c>
      <c r="L258" s="106">
        <v>331700</v>
      </c>
      <c r="M258" s="10">
        <f>(L258-E258)/E258</f>
        <v>2.7353603603603602</v>
      </c>
      <c r="N258" s="98">
        <v>3026459.85</v>
      </c>
      <c r="O258" s="40" t="s">
        <v>36</v>
      </c>
      <c r="P258" s="41"/>
      <c r="Q258" s="55">
        <f>(M252+M256+M260)/3</f>
        <v>0.56414566880814965</v>
      </c>
    </row>
    <row r="259" spans="1:17" s="4" customFormat="1" ht="30" customHeight="1" x14ac:dyDescent="0.2">
      <c r="A259" s="3" t="s">
        <v>40</v>
      </c>
      <c r="B259" s="4" t="s">
        <v>188</v>
      </c>
      <c r="C259" s="3">
        <v>0.1096</v>
      </c>
      <c r="D259" s="4" t="s">
        <v>31</v>
      </c>
      <c r="E259" s="108">
        <v>190300</v>
      </c>
      <c r="F259" s="108">
        <v>190300</v>
      </c>
      <c r="G259" s="108">
        <v>190300</v>
      </c>
      <c r="H259" s="108">
        <v>190300</v>
      </c>
      <c r="I259" s="108">
        <v>190300</v>
      </c>
      <c r="J259" s="108">
        <v>190300</v>
      </c>
      <c r="K259" s="108">
        <v>190300</v>
      </c>
      <c r="L259" s="108">
        <v>190300</v>
      </c>
      <c r="M259" s="36">
        <f>(L259-E259)/E259</f>
        <v>0</v>
      </c>
      <c r="N259" s="98"/>
      <c r="O259" s="42" t="s">
        <v>37</v>
      </c>
      <c r="P259" s="43"/>
      <c r="Q259" s="44">
        <f>M248</f>
        <v>2.9963354171157579E-2</v>
      </c>
    </row>
    <row r="260" spans="1:17" s="4" customFormat="1" ht="30" customHeight="1" thickBot="1" x14ac:dyDescent="0.25">
      <c r="A260" s="3" t="s">
        <v>41</v>
      </c>
      <c r="B260" s="4" t="s">
        <v>189</v>
      </c>
      <c r="C260" s="3"/>
      <c r="D260" s="4" t="s">
        <v>30</v>
      </c>
      <c r="E260" s="106">
        <f>+SUM(E258:E259)</f>
        <v>279100</v>
      </c>
      <c r="F260" s="106">
        <f t="shared" ref="F260:L260" si="326">+SUM(F258:F259)</f>
        <v>279100</v>
      </c>
      <c r="G260" s="106">
        <f t="shared" si="326"/>
        <v>280900</v>
      </c>
      <c r="H260" s="106">
        <f t="shared" si="326"/>
        <v>280900</v>
      </c>
      <c r="I260" s="106">
        <f t="shared" si="326"/>
        <v>280900</v>
      </c>
      <c r="J260" s="106">
        <f t="shared" si="326"/>
        <v>497800</v>
      </c>
      <c r="K260" s="106">
        <f t="shared" si="326"/>
        <v>497800</v>
      </c>
      <c r="L260" s="106">
        <f t="shared" si="326"/>
        <v>522000</v>
      </c>
      <c r="M260" s="10">
        <f>(L260-E260)/E260</f>
        <v>0.87029738445001792</v>
      </c>
      <c r="N260" s="98"/>
      <c r="O260" s="45" t="s">
        <v>38</v>
      </c>
      <c r="P260" s="46"/>
      <c r="Q260" s="56">
        <f>Q258-Q259</f>
        <v>0.53418231463699206</v>
      </c>
    </row>
    <row r="261" spans="1:17" ht="30" customHeight="1" x14ac:dyDescent="0.2">
      <c r="A261" s="3"/>
      <c r="B261" s="4"/>
      <c r="C261" s="3"/>
      <c r="D261" s="4"/>
      <c r="E261" s="106"/>
      <c r="F261" s="106"/>
      <c r="G261" s="106"/>
      <c r="H261" s="106"/>
      <c r="I261" s="106"/>
      <c r="J261" s="106"/>
      <c r="K261" s="106"/>
      <c r="L261" s="106"/>
      <c r="M261" s="10"/>
    </row>
    <row r="262" spans="1:17" ht="30" customHeight="1" x14ac:dyDescent="0.2">
      <c r="E262" s="111"/>
      <c r="F262" s="111"/>
      <c r="G262" s="111"/>
      <c r="H262" s="111"/>
      <c r="I262" s="111"/>
      <c r="J262" s="111"/>
      <c r="K262" s="111"/>
      <c r="L262" s="111"/>
    </row>
    <row r="263" spans="1:17" ht="30" customHeight="1" x14ac:dyDescent="0.2"/>
    <row r="264" spans="1:17" ht="30" customHeight="1" x14ac:dyDescent="0.2"/>
    <row r="265" spans="1:17" s="4" customFormat="1" ht="30" customHeight="1" x14ac:dyDescent="0.2">
      <c r="A265" s="3"/>
      <c r="C265" s="3"/>
      <c r="E265" s="3">
        <v>2016</v>
      </c>
      <c r="F265" s="3">
        <v>2017</v>
      </c>
      <c r="G265" s="3">
        <v>2018</v>
      </c>
      <c r="H265" s="3">
        <v>2019</v>
      </c>
      <c r="I265" s="3">
        <v>2020</v>
      </c>
      <c r="J265" s="3">
        <v>2021</v>
      </c>
      <c r="K265" s="3">
        <v>2022</v>
      </c>
      <c r="L265" s="3">
        <v>2023</v>
      </c>
      <c r="M265" s="47" t="s">
        <v>34</v>
      </c>
      <c r="N265" s="97" t="s">
        <v>224</v>
      </c>
      <c r="Q265" s="10"/>
    </row>
    <row r="266" spans="1:17" s="4" customFormat="1" ht="30" customHeight="1" x14ac:dyDescent="0.2">
      <c r="A266" s="13" t="s">
        <v>238</v>
      </c>
      <c r="B266" s="14" t="s">
        <v>24</v>
      </c>
      <c r="C266" s="5" t="s">
        <v>29</v>
      </c>
      <c r="D266" s="4" t="s">
        <v>32</v>
      </c>
      <c r="E266" s="6">
        <v>732400</v>
      </c>
      <c r="F266" s="6">
        <v>732400</v>
      </c>
      <c r="G266" s="6">
        <v>747000</v>
      </c>
      <c r="H266" s="6">
        <v>747000</v>
      </c>
      <c r="I266" s="6">
        <v>747000</v>
      </c>
      <c r="J266" s="6">
        <v>747000</v>
      </c>
      <c r="K266" s="6">
        <v>986100</v>
      </c>
      <c r="L266" s="6">
        <v>1077600</v>
      </c>
      <c r="M266" s="10">
        <f>(L266-E266)/E266</f>
        <v>0.47132714363735662</v>
      </c>
      <c r="N266" s="65">
        <v>3991111.11</v>
      </c>
      <c r="O266" s="66"/>
      <c r="Q266" s="10"/>
    </row>
    <row r="267" spans="1:17" s="4" customFormat="1" ht="30" customHeight="1" x14ac:dyDescent="0.2">
      <c r="A267" s="3"/>
      <c r="B267" s="4" t="s">
        <v>25</v>
      </c>
      <c r="C267" s="3">
        <v>0.27</v>
      </c>
      <c r="D267" s="4" t="s">
        <v>31</v>
      </c>
      <c r="E267" s="7">
        <v>303600</v>
      </c>
      <c r="F267" s="7">
        <v>303600</v>
      </c>
      <c r="G267" s="7">
        <v>303600</v>
      </c>
      <c r="H267" s="7">
        <v>303600</v>
      </c>
      <c r="I267" s="7">
        <v>303600</v>
      </c>
      <c r="J267" s="7">
        <v>303600</v>
      </c>
      <c r="K267" s="7">
        <v>303600</v>
      </c>
      <c r="L267" s="7">
        <v>303600</v>
      </c>
      <c r="M267" s="36">
        <f>(L267-E267)/E267</f>
        <v>0</v>
      </c>
      <c r="N267" s="98"/>
      <c r="Q267" s="10"/>
    </row>
    <row r="268" spans="1:17" s="4" customFormat="1" ht="30" customHeight="1" x14ac:dyDescent="0.2">
      <c r="A268" s="3"/>
      <c r="B268" s="4" t="s">
        <v>71</v>
      </c>
      <c r="C268" s="3"/>
      <c r="D268" s="4" t="s">
        <v>30</v>
      </c>
      <c r="E268" s="6">
        <f>SUM(E266:E267)</f>
        <v>1036000</v>
      </c>
      <c r="F268" s="6">
        <f t="shared" ref="F268" si="327">SUM(F266:F267)</f>
        <v>1036000</v>
      </c>
      <c r="G268" s="6">
        <f t="shared" ref="G268" si="328">SUM(G266:G267)</f>
        <v>1050600</v>
      </c>
      <c r="H268" s="6">
        <f t="shared" ref="H268" si="329">SUM(H266:H267)</f>
        <v>1050600</v>
      </c>
      <c r="I268" s="6">
        <f t="shared" ref="I268" si="330">SUM(I266:I267)</f>
        <v>1050600</v>
      </c>
      <c r="J268" s="6">
        <f t="shared" ref="J268" si="331">SUM(J266:J267)</f>
        <v>1050600</v>
      </c>
      <c r="K268" s="6">
        <f t="shared" ref="K268:L268" si="332">SUM(K266:K267)</f>
        <v>1289700</v>
      </c>
      <c r="L268" s="6">
        <f t="shared" si="332"/>
        <v>1381200</v>
      </c>
      <c r="M268" s="10">
        <f>(L268-E268)/E268</f>
        <v>0.33320463320463323</v>
      </c>
      <c r="N268" s="98"/>
      <c r="Q268" s="10"/>
    </row>
    <row r="269" spans="1:17" s="4" customFormat="1" ht="30" customHeight="1" x14ac:dyDescent="0.2">
      <c r="A269" s="3"/>
      <c r="C269" s="3"/>
      <c r="E269" s="6"/>
      <c r="F269" s="6"/>
      <c r="G269" s="6"/>
      <c r="H269" s="6"/>
      <c r="I269" s="6"/>
      <c r="J269" s="6"/>
      <c r="K269" s="6"/>
      <c r="L269" s="6"/>
      <c r="M269" s="10"/>
      <c r="N269" s="98"/>
      <c r="Q269" s="10"/>
    </row>
    <row r="270" spans="1:17" s="4" customFormat="1" ht="30" customHeight="1" x14ac:dyDescent="0.2">
      <c r="A270" s="13" t="s">
        <v>221</v>
      </c>
      <c r="B270" s="14" t="s">
        <v>176</v>
      </c>
      <c r="C270" s="5" t="s">
        <v>29</v>
      </c>
      <c r="D270" s="4" t="s">
        <v>32</v>
      </c>
      <c r="E270" s="6">
        <v>324000</v>
      </c>
      <c r="F270" s="6">
        <v>324000</v>
      </c>
      <c r="G270" s="6">
        <v>340200</v>
      </c>
      <c r="H270" s="6">
        <v>340200</v>
      </c>
      <c r="I270" s="6">
        <v>340200</v>
      </c>
      <c r="J270" s="6">
        <v>340200</v>
      </c>
      <c r="K270" s="92">
        <v>449100</v>
      </c>
      <c r="L270" s="92">
        <v>579000</v>
      </c>
      <c r="M270" s="10">
        <f>(L270-E270)/E270</f>
        <v>0.78703703703703709</v>
      </c>
      <c r="N270" s="98">
        <v>5807480.7400000002</v>
      </c>
      <c r="P270" s="3"/>
      <c r="Q270" s="10"/>
    </row>
    <row r="271" spans="1:17" s="4" customFormat="1" ht="30" customHeight="1" thickBot="1" x14ac:dyDescent="0.25">
      <c r="A271" s="3" t="s">
        <v>40</v>
      </c>
      <c r="B271" s="4" t="s">
        <v>167</v>
      </c>
      <c r="C271" s="3">
        <v>8.8200000000000001E-2</v>
      </c>
      <c r="D271" s="4" t="s">
        <v>31</v>
      </c>
      <c r="E271" s="7">
        <v>262800</v>
      </c>
      <c r="F271" s="7">
        <v>262000</v>
      </c>
      <c r="G271" s="7">
        <v>262800</v>
      </c>
      <c r="H271" s="7">
        <v>262800</v>
      </c>
      <c r="I271" s="7">
        <v>262800</v>
      </c>
      <c r="J271" s="7">
        <v>262800</v>
      </c>
      <c r="K271" s="99">
        <v>262800</v>
      </c>
      <c r="L271" s="99">
        <v>262800</v>
      </c>
      <c r="M271" s="36">
        <f>(L271-E271)/E271</f>
        <v>0</v>
      </c>
      <c r="N271" s="98"/>
      <c r="O271" s="81" t="s">
        <v>74</v>
      </c>
      <c r="P271" s="82"/>
      <c r="Q271" s="82"/>
    </row>
    <row r="272" spans="1:17" s="4" customFormat="1" ht="30" customHeight="1" x14ac:dyDescent="0.2">
      <c r="A272" s="3" t="s">
        <v>41</v>
      </c>
      <c r="B272" s="4" t="s">
        <v>168</v>
      </c>
      <c r="C272" s="3"/>
      <c r="D272" s="4" t="s">
        <v>30</v>
      </c>
      <c r="E272" s="6">
        <f>SUM(E270:E271)</f>
        <v>586800</v>
      </c>
      <c r="F272" s="6">
        <f t="shared" ref="F272" si="333">SUM(F270:F271)</f>
        <v>586000</v>
      </c>
      <c r="G272" s="6">
        <f t="shared" ref="G272" si="334">SUM(G270:G271)</f>
        <v>603000</v>
      </c>
      <c r="H272" s="6">
        <f t="shared" ref="H272" si="335">SUM(H270:H271)</f>
        <v>603000</v>
      </c>
      <c r="I272" s="6">
        <f t="shared" ref="I272" si="336">SUM(I270:I271)</f>
        <v>603000</v>
      </c>
      <c r="J272" s="6">
        <f t="shared" ref="J272" si="337">SUM(J270:J271)</f>
        <v>603000</v>
      </c>
      <c r="K272" s="92">
        <f t="shared" ref="K272" si="338">SUM(K270:K271)</f>
        <v>711900</v>
      </c>
      <c r="L272" s="92">
        <f t="shared" ref="L272" si="339">SUM(L270:L271)</f>
        <v>841800</v>
      </c>
      <c r="M272" s="10">
        <f>(L272-E272)/E272</f>
        <v>0.43456032719836402</v>
      </c>
      <c r="N272" s="98"/>
      <c r="O272" s="16" t="s">
        <v>36</v>
      </c>
      <c r="P272" s="17"/>
      <c r="Q272" s="50">
        <f>(M270+M274+M278)/3</f>
        <v>1.3852649219328332</v>
      </c>
    </row>
    <row r="273" spans="1:17" s="4" customFormat="1" ht="30" customHeight="1" x14ac:dyDescent="0.2">
      <c r="A273" s="3"/>
      <c r="C273" s="3"/>
      <c r="E273" s="6"/>
      <c r="F273" s="6"/>
      <c r="G273" s="6"/>
      <c r="H273" s="6"/>
      <c r="I273" s="6"/>
      <c r="J273" s="6"/>
      <c r="K273" s="92"/>
      <c r="L273" s="92"/>
      <c r="M273" s="10"/>
      <c r="N273" s="98"/>
      <c r="O273" s="18" t="s">
        <v>37</v>
      </c>
      <c r="P273" s="15"/>
      <c r="Q273" s="37">
        <f>M266</f>
        <v>0.47132714363735662</v>
      </c>
    </row>
    <row r="274" spans="1:17" s="4" customFormat="1" ht="30" customHeight="1" thickBot="1" x14ac:dyDescent="0.25">
      <c r="A274" s="13" t="s">
        <v>222</v>
      </c>
      <c r="B274" s="14" t="s">
        <v>175</v>
      </c>
      <c r="C274" s="5" t="s">
        <v>29</v>
      </c>
      <c r="D274" s="4" t="s">
        <v>32</v>
      </c>
      <c r="E274" s="6">
        <v>141800</v>
      </c>
      <c r="F274" s="6">
        <v>141800</v>
      </c>
      <c r="G274" s="6">
        <v>148800</v>
      </c>
      <c r="H274" s="6">
        <v>148800</v>
      </c>
      <c r="I274" s="6">
        <v>148800</v>
      </c>
      <c r="J274" s="6">
        <v>148800</v>
      </c>
      <c r="K274" s="92">
        <v>196500</v>
      </c>
      <c r="L274" s="92">
        <v>511700</v>
      </c>
      <c r="M274" s="10">
        <f>(L274-E274)/E274</f>
        <v>2.6086036671368125</v>
      </c>
      <c r="N274" s="98">
        <v>13256476.68</v>
      </c>
      <c r="O274" s="19" t="s">
        <v>38</v>
      </c>
      <c r="P274" s="20"/>
      <c r="Q274" s="51">
        <f>Q272-Q273</f>
        <v>0.91393777829547662</v>
      </c>
    </row>
    <row r="275" spans="1:17" s="4" customFormat="1" ht="30" customHeight="1" x14ac:dyDescent="0.2">
      <c r="A275" s="3" t="s">
        <v>40</v>
      </c>
      <c r="B275" s="4" t="s">
        <v>161</v>
      </c>
      <c r="C275" s="3">
        <v>3.8600000000000002E-2</v>
      </c>
      <c r="D275" s="4" t="s">
        <v>31</v>
      </c>
      <c r="E275" s="7">
        <v>371100</v>
      </c>
      <c r="F275" s="7">
        <v>371000</v>
      </c>
      <c r="G275" s="7">
        <v>371000</v>
      </c>
      <c r="H275" s="7">
        <v>371000</v>
      </c>
      <c r="I275" s="7">
        <v>371000</v>
      </c>
      <c r="J275" s="7">
        <v>371000</v>
      </c>
      <c r="K275" s="99">
        <v>371000</v>
      </c>
      <c r="L275" s="99">
        <v>371000</v>
      </c>
      <c r="M275" s="36">
        <f>(L275-E275)/E275</f>
        <v>-2.6946914578280785E-4</v>
      </c>
      <c r="N275" s="98"/>
      <c r="Q275" s="10"/>
    </row>
    <row r="276" spans="1:17" s="4" customFormat="1" ht="30" customHeight="1" x14ac:dyDescent="0.2">
      <c r="A276" s="3" t="s">
        <v>41</v>
      </c>
      <c r="B276" s="4" t="s">
        <v>162</v>
      </c>
      <c r="C276" s="3"/>
      <c r="D276" s="4" t="s">
        <v>30</v>
      </c>
      <c r="E276" s="6">
        <f>SUM(E274:E275)</f>
        <v>512900</v>
      </c>
      <c r="F276" s="6">
        <f t="shared" ref="F276" si="340">SUM(F274:F275)</f>
        <v>512800</v>
      </c>
      <c r="G276" s="6">
        <f t="shared" ref="G276" si="341">SUM(G274:G275)</f>
        <v>519800</v>
      </c>
      <c r="H276" s="6">
        <f t="shared" ref="H276" si="342">SUM(H274:H275)</f>
        <v>519800</v>
      </c>
      <c r="I276" s="6">
        <f t="shared" ref="I276" si="343">SUM(I274:I275)</f>
        <v>519800</v>
      </c>
      <c r="J276" s="6">
        <f t="shared" ref="J276" si="344">SUM(J274:J275)</f>
        <v>519800</v>
      </c>
      <c r="K276" s="92">
        <f t="shared" ref="K276" si="345">SUM(K274:K275)</f>
        <v>567500</v>
      </c>
      <c r="L276" s="92">
        <f t="shared" ref="L276" si="346">SUM(L274:L275)</f>
        <v>882700</v>
      </c>
      <c r="M276" s="10">
        <f>(L276-E276)/E276</f>
        <v>0.72099824527198286</v>
      </c>
      <c r="N276" s="98"/>
      <c r="Q276" s="10"/>
    </row>
    <row r="277" spans="1:17" s="4" customFormat="1" ht="30" customHeight="1" thickBot="1" x14ac:dyDescent="0.25">
      <c r="A277" s="3"/>
      <c r="C277" s="3"/>
      <c r="E277" s="6"/>
      <c r="F277" s="6"/>
      <c r="G277" s="6"/>
      <c r="H277" s="6"/>
      <c r="I277" s="6"/>
      <c r="J277" s="6"/>
      <c r="K277" s="92"/>
      <c r="L277" s="92"/>
      <c r="M277" s="10"/>
      <c r="N277" s="98"/>
      <c r="O277" s="81" t="s">
        <v>75</v>
      </c>
      <c r="P277" s="82"/>
      <c r="Q277" s="82"/>
    </row>
    <row r="278" spans="1:17" s="4" customFormat="1" ht="30" customHeight="1" x14ac:dyDescent="0.2">
      <c r="A278" s="13" t="s">
        <v>223</v>
      </c>
      <c r="B278" s="14" t="s">
        <v>160</v>
      </c>
      <c r="C278" s="5" t="s">
        <v>29</v>
      </c>
      <c r="D278" s="4" t="s">
        <v>32</v>
      </c>
      <c r="E278" s="6">
        <v>285600</v>
      </c>
      <c r="F278" s="6">
        <v>310800</v>
      </c>
      <c r="G278" s="6">
        <v>317000</v>
      </c>
      <c r="H278" s="6">
        <v>317000</v>
      </c>
      <c r="I278" s="6">
        <v>317000</v>
      </c>
      <c r="J278" s="6">
        <v>317000</v>
      </c>
      <c r="K278" s="92">
        <v>317000</v>
      </c>
      <c r="L278" s="92">
        <v>502700</v>
      </c>
      <c r="M278" s="10">
        <f>(L278-E278)/E278</f>
        <v>0.76015406162464982</v>
      </c>
      <c r="N278" s="98">
        <v>11048351.640000001</v>
      </c>
      <c r="O278" s="16" t="s">
        <v>36</v>
      </c>
      <c r="P278" s="17"/>
      <c r="Q278" s="50">
        <f>(M272+M276+M280)/3</f>
        <v>0.54014532490783151</v>
      </c>
    </row>
    <row r="279" spans="1:17" s="4" customFormat="1" ht="30" customHeight="1" x14ac:dyDescent="0.2">
      <c r="A279" s="3" t="s">
        <v>40</v>
      </c>
      <c r="B279" s="4">
        <v>163.9</v>
      </c>
      <c r="C279" s="3">
        <v>4.5499999999999999E-2</v>
      </c>
      <c r="D279" s="4" t="s">
        <v>31</v>
      </c>
      <c r="E279" s="7">
        <v>318000</v>
      </c>
      <c r="F279" s="7">
        <v>318000</v>
      </c>
      <c r="G279" s="7">
        <v>318000</v>
      </c>
      <c r="H279" s="7">
        <v>318000</v>
      </c>
      <c r="I279" s="7">
        <v>318000</v>
      </c>
      <c r="J279" s="7">
        <v>318000</v>
      </c>
      <c r="K279" s="7">
        <v>381500</v>
      </c>
      <c r="L279" s="7">
        <v>381500</v>
      </c>
      <c r="M279" s="36">
        <f>(L279-E279)/E279</f>
        <v>0.19968553459119498</v>
      </c>
      <c r="N279" s="98"/>
      <c r="O279" s="18" t="s">
        <v>37</v>
      </c>
      <c r="P279" s="15"/>
      <c r="Q279" s="37">
        <f>M268</f>
        <v>0.33320463320463323</v>
      </c>
    </row>
    <row r="280" spans="1:17" s="4" customFormat="1" ht="30" customHeight="1" thickBot="1" x14ac:dyDescent="0.25">
      <c r="A280" s="3" t="s">
        <v>41</v>
      </c>
      <c r="C280" s="3"/>
      <c r="D280" s="4" t="s">
        <v>30</v>
      </c>
      <c r="E280" s="6">
        <f>SUM(E278:E279)</f>
        <v>603600</v>
      </c>
      <c r="F280" s="6">
        <f t="shared" ref="F280" si="347">SUM(F278:F279)</f>
        <v>628800</v>
      </c>
      <c r="G280" s="6">
        <f t="shared" ref="G280" si="348">SUM(G278:G279)</f>
        <v>635000</v>
      </c>
      <c r="H280" s="6">
        <f t="shared" ref="H280" si="349">SUM(H278:H279)</f>
        <v>635000</v>
      </c>
      <c r="I280" s="6">
        <f t="shared" ref="I280" si="350">SUM(I278:I279)</f>
        <v>635000</v>
      </c>
      <c r="J280" s="6">
        <f t="shared" ref="J280" si="351">SUM(J278:J279)</f>
        <v>635000</v>
      </c>
      <c r="K280" s="6">
        <f t="shared" ref="K280" si="352">SUM(K278:K279)</f>
        <v>698500</v>
      </c>
      <c r="L280" s="6">
        <f t="shared" ref="L280" si="353">SUM(L278:L279)</f>
        <v>884200</v>
      </c>
      <c r="M280" s="10">
        <f>(L280-E280)/E280</f>
        <v>0.46487740225314778</v>
      </c>
      <c r="N280" s="98"/>
      <c r="O280" s="19" t="s">
        <v>38</v>
      </c>
      <c r="P280" s="20"/>
      <c r="Q280" s="51">
        <f>Q278-Q279</f>
        <v>0.20694069170319829</v>
      </c>
    </row>
    <row r="281" spans="1:17" ht="30" customHeight="1" x14ac:dyDescent="0.2"/>
    <row r="282" spans="1:17" ht="30" customHeight="1" x14ac:dyDescent="0.2"/>
    <row r="283" spans="1:17" ht="30" customHeight="1" x14ac:dyDescent="0.2"/>
    <row r="284" spans="1:17" ht="30" customHeight="1" x14ac:dyDescent="0.2"/>
    <row r="285" spans="1:17" ht="30" customHeight="1" x14ac:dyDescent="0.2"/>
    <row r="286" spans="1:17" ht="30" customHeight="1" x14ac:dyDescent="0.2"/>
    <row r="287" spans="1:17" s="4" customFormat="1" ht="30" customHeight="1" x14ac:dyDescent="0.2">
      <c r="A287" s="3"/>
      <c r="C287" s="3"/>
      <c r="E287" s="3">
        <v>2016</v>
      </c>
      <c r="F287" s="3">
        <v>2017</v>
      </c>
      <c r="G287" s="3">
        <v>2018</v>
      </c>
      <c r="H287" s="3">
        <v>2019</v>
      </c>
      <c r="I287" s="3">
        <v>2020</v>
      </c>
      <c r="J287" s="3">
        <v>2021</v>
      </c>
      <c r="K287" s="3">
        <v>2022</v>
      </c>
      <c r="L287" s="3">
        <v>2023</v>
      </c>
      <c r="M287" s="47" t="s">
        <v>34</v>
      </c>
      <c r="N287" s="97" t="s">
        <v>224</v>
      </c>
      <c r="Q287" s="10"/>
    </row>
    <row r="288" spans="1:17" s="4" customFormat="1" ht="30" customHeight="1" x14ac:dyDescent="0.2">
      <c r="A288" s="26" t="s">
        <v>239</v>
      </c>
      <c r="B288" s="27" t="s">
        <v>72</v>
      </c>
      <c r="C288" s="5" t="s">
        <v>29</v>
      </c>
      <c r="D288" s="4" t="s">
        <v>32</v>
      </c>
      <c r="E288" s="6">
        <v>334100</v>
      </c>
      <c r="F288" s="6">
        <v>334100</v>
      </c>
      <c r="G288" s="6">
        <v>349300</v>
      </c>
      <c r="H288" s="6">
        <v>349300</v>
      </c>
      <c r="I288" s="6">
        <v>349300</v>
      </c>
      <c r="J288" s="6">
        <v>349300</v>
      </c>
      <c r="K288" s="6">
        <v>461100</v>
      </c>
      <c r="L288" s="6">
        <v>626000</v>
      </c>
      <c r="M288" s="10">
        <f>(L288-E288)/E288</f>
        <v>0.87369051182280755</v>
      </c>
      <c r="N288" s="98">
        <v>5216666.66</v>
      </c>
      <c r="Q288" s="10"/>
    </row>
    <row r="289" spans="1:17" s="4" customFormat="1" ht="30" customHeight="1" x14ac:dyDescent="0.2">
      <c r="A289" s="3"/>
      <c r="B289" s="4" t="s">
        <v>26</v>
      </c>
      <c r="C289" s="3">
        <v>0.12</v>
      </c>
      <c r="D289" s="4" t="s">
        <v>31</v>
      </c>
      <c r="E289" s="7">
        <v>513200</v>
      </c>
      <c r="F289" s="7">
        <v>513200</v>
      </c>
      <c r="G289" s="7">
        <v>674800</v>
      </c>
      <c r="H289" s="7">
        <v>674800</v>
      </c>
      <c r="I289" s="7">
        <v>674800</v>
      </c>
      <c r="J289" s="7">
        <v>674800</v>
      </c>
      <c r="K289" s="7">
        <v>674800</v>
      </c>
      <c r="L289" s="7">
        <v>674800</v>
      </c>
      <c r="M289" s="36">
        <f>(L289-E289)/E289</f>
        <v>0.31488698363211226</v>
      </c>
      <c r="N289" s="98"/>
      <c r="Q289" s="10"/>
    </row>
    <row r="290" spans="1:17" s="4" customFormat="1" ht="30" customHeight="1" x14ac:dyDescent="0.2">
      <c r="A290" s="3"/>
      <c r="B290" s="4" t="s">
        <v>73</v>
      </c>
      <c r="C290" s="3"/>
      <c r="D290" s="4" t="s">
        <v>30</v>
      </c>
      <c r="E290" s="6">
        <f>SUM(E288:E289)</f>
        <v>847300</v>
      </c>
      <c r="F290" s="6">
        <f t="shared" ref="F290" si="354">SUM(F288:F289)</f>
        <v>847300</v>
      </c>
      <c r="G290" s="6">
        <f t="shared" ref="G290" si="355">SUM(G288:G289)</f>
        <v>1024100</v>
      </c>
      <c r="H290" s="6">
        <f t="shared" ref="H290" si="356">SUM(H288:H289)</f>
        <v>1024100</v>
      </c>
      <c r="I290" s="6">
        <f t="shared" ref="I290" si="357">SUM(I288:I289)</f>
        <v>1024100</v>
      </c>
      <c r="J290" s="6">
        <f t="shared" ref="J290" si="358">SUM(J288:J289)</f>
        <v>1024100</v>
      </c>
      <c r="K290" s="6">
        <f t="shared" ref="K290:L290" si="359">SUM(K288:K289)</f>
        <v>1135900</v>
      </c>
      <c r="L290" s="6">
        <f t="shared" si="359"/>
        <v>1300800</v>
      </c>
      <c r="M290" s="10">
        <f>(L290-E290)/E290</f>
        <v>0.53522955269680161</v>
      </c>
      <c r="N290" s="98"/>
      <c r="Q290" s="10"/>
    </row>
    <row r="291" spans="1:17" s="4" customFormat="1" ht="30" customHeight="1" x14ac:dyDescent="0.2">
      <c r="A291" s="59"/>
      <c r="C291" s="3"/>
      <c r="E291" s="6"/>
      <c r="F291" s="6"/>
      <c r="G291" s="6"/>
      <c r="H291" s="6"/>
      <c r="I291" s="6"/>
      <c r="J291" s="6"/>
      <c r="K291" s="6"/>
      <c r="L291" s="6"/>
      <c r="M291" s="10"/>
      <c r="N291" s="98"/>
      <c r="Q291" s="10"/>
    </row>
    <row r="292" spans="1:17" s="4" customFormat="1" ht="30" customHeight="1" x14ac:dyDescent="0.2">
      <c r="A292" s="26" t="s">
        <v>221</v>
      </c>
      <c r="B292" s="27" t="s">
        <v>177</v>
      </c>
      <c r="C292" s="5" t="s">
        <v>29</v>
      </c>
      <c r="D292" s="4" t="s">
        <v>32</v>
      </c>
      <c r="E292" s="6">
        <v>141800</v>
      </c>
      <c r="F292" s="6">
        <v>141800</v>
      </c>
      <c r="G292" s="6">
        <v>148800</v>
      </c>
      <c r="H292" s="6">
        <v>148800</v>
      </c>
      <c r="I292" s="6">
        <v>148800</v>
      </c>
      <c r="J292" s="6">
        <v>148800</v>
      </c>
      <c r="K292" s="92">
        <v>196500</v>
      </c>
      <c r="L292" s="92">
        <v>511700</v>
      </c>
      <c r="M292" s="10">
        <f>(L292-E292)/E292</f>
        <v>2.6086036671368125</v>
      </c>
      <c r="N292" s="98">
        <v>13290909.09</v>
      </c>
      <c r="P292" s="3"/>
      <c r="Q292" s="10"/>
    </row>
    <row r="293" spans="1:17" s="4" customFormat="1" ht="30" customHeight="1" thickBot="1" x14ac:dyDescent="0.25">
      <c r="A293" s="3" t="s">
        <v>40</v>
      </c>
      <c r="B293" s="4" t="s">
        <v>161</v>
      </c>
      <c r="C293" s="3">
        <v>3.85E-2</v>
      </c>
      <c r="D293" s="4" t="s">
        <v>31</v>
      </c>
      <c r="E293" s="7">
        <v>371100</v>
      </c>
      <c r="F293" s="7">
        <v>371100</v>
      </c>
      <c r="G293" s="7">
        <v>371000</v>
      </c>
      <c r="H293" s="7">
        <v>371000</v>
      </c>
      <c r="I293" s="7">
        <v>371000</v>
      </c>
      <c r="J293" s="7">
        <v>371000</v>
      </c>
      <c r="K293" s="99">
        <v>371000</v>
      </c>
      <c r="L293" s="99">
        <v>371000</v>
      </c>
      <c r="M293" s="36">
        <f>(L293-E293)/E293</f>
        <v>-2.6946914578280785E-4</v>
      </c>
      <c r="N293" s="98"/>
      <c r="O293" s="83" t="s">
        <v>74</v>
      </c>
      <c r="P293" s="84"/>
      <c r="Q293" s="84"/>
    </row>
    <row r="294" spans="1:17" s="4" customFormat="1" ht="30" customHeight="1" x14ac:dyDescent="0.2">
      <c r="A294" s="3" t="s">
        <v>41</v>
      </c>
      <c r="B294" s="4" t="s">
        <v>162</v>
      </c>
      <c r="C294" s="3"/>
      <c r="D294" s="4" t="s">
        <v>30</v>
      </c>
      <c r="E294" s="6">
        <f>SUM(E292:E293)</f>
        <v>512900</v>
      </c>
      <c r="F294" s="6">
        <f>F292+F293</f>
        <v>512900</v>
      </c>
      <c r="G294" s="6">
        <f t="shared" ref="G294" si="360">SUM(G292:G293)</f>
        <v>519800</v>
      </c>
      <c r="H294" s="6">
        <f t="shared" ref="H294" si="361">SUM(H292:H293)</f>
        <v>519800</v>
      </c>
      <c r="I294" s="6">
        <f t="shared" ref="I294" si="362">SUM(I292:I293)</f>
        <v>519800</v>
      </c>
      <c r="J294" s="6">
        <f t="shared" ref="J294" si="363">SUM(J292:J293)</f>
        <v>519800</v>
      </c>
      <c r="K294" s="92">
        <f t="shared" ref="K294" si="364">SUM(K292:K293)</f>
        <v>567500</v>
      </c>
      <c r="L294" s="92">
        <f t="shared" ref="L294" si="365">SUM(L292:L293)</f>
        <v>882700</v>
      </c>
      <c r="M294" s="10">
        <f>(L294-E294)/E294</f>
        <v>0.72099824527198286</v>
      </c>
      <c r="N294" s="98"/>
      <c r="O294" s="28" t="s">
        <v>36</v>
      </c>
      <c r="P294" s="29"/>
      <c r="Q294" s="52">
        <f>(M292+M296+M300)/3</f>
        <v>1.8666538972760571</v>
      </c>
    </row>
    <row r="295" spans="1:17" s="4" customFormat="1" ht="30" customHeight="1" x14ac:dyDescent="0.2">
      <c r="A295" s="3"/>
      <c r="C295" s="3"/>
      <c r="E295" s="6"/>
      <c r="F295" s="6"/>
      <c r="G295" s="6"/>
      <c r="H295" s="6"/>
      <c r="I295" s="6"/>
      <c r="J295" s="6"/>
      <c r="K295" s="92"/>
      <c r="L295" s="92"/>
      <c r="M295" s="10"/>
      <c r="N295" s="98"/>
      <c r="O295" s="30" t="s">
        <v>37</v>
      </c>
      <c r="P295" s="31"/>
      <c r="Q295" s="38">
        <f>M288</f>
        <v>0.87369051182280755</v>
      </c>
    </row>
    <row r="296" spans="1:17" s="4" customFormat="1" ht="30" customHeight="1" thickBot="1" x14ac:dyDescent="0.25">
      <c r="A296" s="26" t="s">
        <v>222</v>
      </c>
      <c r="B296" s="27" t="s">
        <v>163</v>
      </c>
      <c r="C296" s="5" t="s">
        <v>29</v>
      </c>
      <c r="D296" s="4" t="s">
        <v>32</v>
      </c>
      <c r="E296" s="6">
        <v>162000</v>
      </c>
      <c r="F296" s="6">
        <v>162000</v>
      </c>
      <c r="G296" s="6">
        <v>170100</v>
      </c>
      <c r="H296" s="6">
        <v>170100</v>
      </c>
      <c r="I296" s="6">
        <v>170100</v>
      </c>
      <c r="J296" s="6">
        <v>170100</v>
      </c>
      <c r="K296" s="92">
        <v>224500</v>
      </c>
      <c r="L296" s="92">
        <v>519100</v>
      </c>
      <c r="M296" s="10">
        <f>(L296-E296)/E296</f>
        <v>2.2043209876543211</v>
      </c>
      <c r="N296" s="98">
        <v>11770975.050000001</v>
      </c>
      <c r="O296" s="32" t="s">
        <v>38</v>
      </c>
      <c r="P296" s="33"/>
      <c r="Q296" s="53">
        <f>Q294-Q295</f>
        <v>0.99296338545324958</v>
      </c>
    </row>
    <row r="297" spans="1:17" s="4" customFormat="1" ht="30" customHeight="1" x14ac:dyDescent="0.2">
      <c r="A297" s="3" t="s">
        <v>40</v>
      </c>
      <c r="B297" s="4" t="s">
        <v>164</v>
      </c>
      <c r="C297" s="3">
        <v>4.41E-2</v>
      </c>
      <c r="D297" s="4" t="s">
        <v>31</v>
      </c>
      <c r="E297" s="7">
        <v>236100</v>
      </c>
      <c r="F297" s="7">
        <v>236100</v>
      </c>
      <c r="G297" s="7">
        <v>236100</v>
      </c>
      <c r="H297" s="7">
        <v>236100</v>
      </c>
      <c r="I297" s="7">
        <v>236100</v>
      </c>
      <c r="J297" s="7">
        <v>236100</v>
      </c>
      <c r="K297" s="99">
        <v>235100</v>
      </c>
      <c r="L297" s="99">
        <v>236100</v>
      </c>
      <c r="M297" s="36">
        <f>(L297-E297)/E297</f>
        <v>0</v>
      </c>
      <c r="N297" s="98"/>
      <c r="Q297" s="10"/>
    </row>
    <row r="298" spans="1:17" s="4" customFormat="1" ht="30" customHeight="1" x14ac:dyDescent="0.2">
      <c r="A298" s="3" t="s">
        <v>41</v>
      </c>
      <c r="B298" s="4" t="s">
        <v>165</v>
      </c>
      <c r="C298" s="3"/>
      <c r="D298" s="4" t="s">
        <v>30</v>
      </c>
      <c r="E298" s="6">
        <f>SUM(E296:E297)</f>
        <v>398100</v>
      </c>
      <c r="F298" s="6">
        <f t="shared" ref="F298" si="366">SUM(F296:F297)</f>
        <v>398100</v>
      </c>
      <c r="G298" s="6">
        <f t="shared" ref="G298" si="367">SUM(G296:G297)</f>
        <v>406200</v>
      </c>
      <c r="H298" s="6">
        <f t="shared" ref="H298" si="368">SUM(H296:H297)</f>
        <v>406200</v>
      </c>
      <c r="I298" s="6">
        <f t="shared" ref="I298" si="369">SUM(I296:I297)</f>
        <v>406200</v>
      </c>
      <c r="J298" s="6">
        <f t="shared" ref="J298" si="370">SUM(J296:J297)</f>
        <v>406200</v>
      </c>
      <c r="K298" s="92">
        <f t="shared" ref="K298" si="371">SUM(K296:K297)</f>
        <v>459600</v>
      </c>
      <c r="L298" s="92">
        <f t="shared" ref="L298" si="372">SUM(L296:L297)</f>
        <v>755200</v>
      </c>
      <c r="M298" s="10">
        <f>(L298-E298)/E298</f>
        <v>0.89701080130620447</v>
      </c>
      <c r="N298" s="98"/>
      <c r="Q298" s="10"/>
    </row>
    <row r="299" spans="1:17" s="4" customFormat="1" ht="30" customHeight="1" thickBot="1" x14ac:dyDescent="0.25">
      <c r="A299" s="3"/>
      <c r="C299" s="3"/>
      <c r="E299" s="6"/>
      <c r="F299" s="6"/>
      <c r="G299" s="6"/>
      <c r="H299" s="6"/>
      <c r="I299" s="6"/>
      <c r="J299" s="6"/>
      <c r="K299" s="92"/>
      <c r="L299" s="92"/>
      <c r="M299" s="10"/>
      <c r="N299" s="98"/>
      <c r="O299" s="83" t="s">
        <v>75</v>
      </c>
      <c r="P299" s="84"/>
      <c r="Q299" s="84"/>
    </row>
    <row r="300" spans="1:17" s="4" customFormat="1" ht="30" customHeight="1" x14ac:dyDescent="0.2">
      <c r="A300" s="26" t="s">
        <v>223</v>
      </c>
      <c r="B300" s="27" t="s">
        <v>166</v>
      </c>
      <c r="C300" s="5" t="s">
        <v>29</v>
      </c>
      <c r="D300" s="4" t="s">
        <v>32</v>
      </c>
      <c r="E300" s="6">
        <v>324000</v>
      </c>
      <c r="F300" s="6">
        <v>324000</v>
      </c>
      <c r="G300" s="6">
        <v>340200</v>
      </c>
      <c r="H300" s="6">
        <v>340200</v>
      </c>
      <c r="I300" s="6">
        <v>340200</v>
      </c>
      <c r="J300" s="6">
        <v>340200</v>
      </c>
      <c r="K300" s="92">
        <v>449100</v>
      </c>
      <c r="L300" s="92">
        <v>579000</v>
      </c>
      <c r="M300" s="10">
        <f>(L300-E300)/E300</f>
        <v>0.78703703703703709</v>
      </c>
      <c r="N300" s="98">
        <v>6564625.8499999996</v>
      </c>
      <c r="O300" s="28" t="s">
        <v>36</v>
      </c>
      <c r="P300" s="29"/>
      <c r="Q300" s="52">
        <f>(M294+M298+M302)/3</f>
        <v>0.68418979125885038</v>
      </c>
    </row>
    <row r="301" spans="1:17" s="4" customFormat="1" ht="30" customHeight="1" x14ac:dyDescent="0.2">
      <c r="A301" s="3" t="s">
        <v>40</v>
      </c>
      <c r="B301" s="4" t="s">
        <v>167</v>
      </c>
      <c r="C301" s="3">
        <v>8.8200000000000001E-2</v>
      </c>
      <c r="D301" s="4" t="s">
        <v>31</v>
      </c>
      <c r="E301" s="7">
        <v>262800</v>
      </c>
      <c r="F301" s="7">
        <v>262800</v>
      </c>
      <c r="G301" s="7">
        <v>262800</v>
      </c>
      <c r="H301" s="7">
        <v>262800</v>
      </c>
      <c r="I301" s="7">
        <v>262800</v>
      </c>
      <c r="J301" s="7">
        <v>262800</v>
      </c>
      <c r="K301" s="99">
        <v>262800</v>
      </c>
      <c r="L301" s="99">
        <v>262800</v>
      </c>
      <c r="M301" s="36">
        <f>(L301-E301)/E301</f>
        <v>0</v>
      </c>
      <c r="N301" s="98"/>
      <c r="O301" s="30" t="s">
        <v>37</v>
      </c>
      <c r="P301" s="31"/>
      <c r="Q301" s="38">
        <f>M290</f>
        <v>0.53522955269680161</v>
      </c>
    </row>
    <row r="302" spans="1:17" s="4" customFormat="1" ht="30" customHeight="1" thickBot="1" x14ac:dyDescent="0.25">
      <c r="A302" s="3" t="s">
        <v>41</v>
      </c>
      <c r="B302" s="4" t="s">
        <v>168</v>
      </c>
      <c r="C302" s="3"/>
      <c r="D302" s="4" t="s">
        <v>30</v>
      </c>
      <c r="E302" s="6">
        <f>SUM(E300:E301)</f>
        <v>586800</v>
      </c>
      <c r="F302" s="6">
        <f t="shared" ref="F302" si="373">SUM(F300:F301)</f>
        <v>586800</v>
      </c>
      <c r="G302" s="6">
        <f t="shared" ref="G302" si="374">SUM(G300:G301)</f>
        <v>603000</v>
      </c>
      <c r="H302" s="6">
        <f t="shared" ref="H302" si="375">SUM(H300:H301)</f>
        <v>603000</v>
      </c>
      <c r="I302" s="6">
        <f t="shared" ref="I302" si="376">SUM(I300:I301)</f>
        <v>603000</v>
      </c>
      <c r="J302" s="6">
        <f t="shared" ref="J302" si="377">SUM(J300:J301)</f>
        <v>603000</v>
      </c>
      <c r="K302" s="6">
        <f t="shared" ref="K302" si="378">SUM(K300:K301)</f>
        <v>711900</v>
      </c>
      <c r="L302" s="6">
        <f t="shared" ref="L302" si="379">SUM(L300:L301)</f>
        <v>841800</v>
      </c>
      <c r="M302" s="10">
        <f>(L302-E302)/E302</f>
        <v>0.43456032719836402</v>
      </c>
      <c r="N302" s="98"/>
      <c r="O302" s="32" t="s">
        <v>38</v>
      </c>
      <c r="P302" s="33"/>
      <c r="Q302" s="53">
        <f>Q300-Q301</f>
        <v>0.14896023856204876</v>
      </c>
    </row>
    <row r="303" spans="1:17" ht="30" customHeight="1" x14ac:dyDescent="0.2"/>
    <row r="304" spans="1:17" ht="30" customHeight="1" x14ac:dyDescent="0.2"/>
    <row r="305" spans="1:17" s="4" customFormat="1" ht="30" customHeight="1" x14ac:dyDescent="0.2">
      <c r="A305" s="3"/>
      <c r="C305" s="3"/>
      <c r="E305" s="3">
        <v>2016</v>
      </c>
      <c r="F305" s="3">
        <v>2017</v>
      </c>
      <c r="G305" s="3">
        <v>2018</v>
      </c>
      <c r="H305" s="3">
        <v>2019</v>
      </c>
      <c r="I305" s="3">
        <v>2020</v>
      </c>
      <c r="J305" s="3">
        <v>2021</v>
      </c>
      <c r="K305" s="3">
        <v>2022</v>
      </c>
      <c r="L305" s="3">
        <v>2023</v>
      </c>
      <c r="M305" s="47" t="s">
        <v>34</v>
      </c>
      <c r="N305" s="97" t="s">
        <v>224</v>
      </c>
      <c r="Q305" s="10"/>
    </row>
    <row r="306" spans="1:17" s="4" customFormat="1" ht="30" customHeight="1" x14ac:dyDescent="0.2">
      <c r="A306" s="12" t="s">
        <v>240</v>
      </c>
      <c r="B306" s="8" t="s">
        <v>27</v>
      </c>
      <c r="C306" s="5" t="s">
        <v>29</v>
      </c>
      <c r="D306" s="4" t="s">
        <v>32</v>
      </c>
      <c r="E306" s="92">
        <v>800</v>
      </c>
      <c r="F306" s="92">
        <v>134700</v>
      </c>
      <c r="G306" s="92">
        <v>134700</v>
      </c>
      <c r="H306" s="6">
        <v>134700</v>
      </c>
      <c r="I306" s="6">
        <v>134700</v>
      </c>
      <c r="J306" s="6">
        <v>134700</v>
      </c>
      <c r="K306" s="6">
        <v>177800</v>
      </c>
      <c r="L306" s="6">
        <v>215600</v>
      </c>
      <c r="M306" s="61">
        <f>(L306-E306)/E306</f>
        <v>268.5</v>
      </c>
      <c r="N306" s="98">
        <v>365423.72</v>
      </c>
      <c r="Q306" s="10"/>
    </row>
    <row r="307" spans="1:17" s="4" customFormat="1" ht="30" customHeight="1" x14ac:dyDescent="0.2">
      <c r="A307" s="3" t="s">
        <v>40</v>
      </c>
      <c r="B307" s="4" t="s">
        <v>28</v>
      </c>
      <c r="C307" s="3">
        <v>0.59</v>
      </c>
      <c r="D307" s="4" t="s">
        <v>31</v>
      </c>
      <c r="E307" s="99">
        <v>1000</v>
      </c>
      <c r="F307" s="99">
        <v>80400</v>
      </c>
      <c r="G307" s="99">
        <v>86800</v>
      </c>
      <c r="H307" s="7">
        <v>87500</v>
      </c>
      <c r="I307" s="7">
        <v>93200</v>
      </c>
      <c r="J307" s="7">
        <v>98400</v>
      </c>
      <c r="K307" s="7">
        <v>127900</v>
      </c>
      <c r="L307" s="7">
        <v>134400</v>
      </c>
      <c r="M307" s="62">
        <f>(L307-E307)/E307</f>
        <v>133.4</v>
      </c>
      <c r="N307" s="98"/>
      <c r="Q307" s="10"/>
    </row>
    <row r="308" spans="1:17" s="4" customFormat="1" ht="30" customHeight="1" x14ac:dyDescent="0.2">
      <c r="A308" s="3" t="s">
        <v>41</v>
      </c>
      <c r="B308" s="4" t="s">
        <v>56</v>
      </c>
      <c r="C308" s="3"/>
      <c r="D308" s="4" t="s">
        <v>30</v>
      </c>
      <c r="E308" s="92">
        <f>SUM(E306:E307)</f>
        <v>1800</v>
      </c>
      <c r="F308" s="92">
        <f t="shared" ref="F308" si="380">SUM(F306:F307)</f>
        <v>215100</v>
      </c>
      <c r="G308" s="92">
        <f t="shared" ref="G308" si="381">SUM(G306:G307)</f>
        <v>221500</v>
      </c>
      <c r="H308" s="6">
        <f t="shared" ref="H308" si="382">SUM(H306:H307)</f>
        <v>222200</v>
      </c>
      <c r="I308" s="6">
        <f t="shared" ref="I308" si="383">SUM(I306:I307)</f>
        <v>227900</v>
      </c>
      <c r="J308" s="6">
        <f t="shared" ref="J308" si="384">SUM(J306:J307)</f>
        <v>233100</v>
      </c>
      <c r="K308" s="6">
        <f t="shared" ref="K308:L308" si="385">SUM(K306:K307)</f>
        <v>305700</v>
      </c>
      <c r="L308" s="6">
        <f t="shared" si="385"/>
        <v>350000</v>
      </c>
      <c r="M308" s="61">
        <f>(L308-E308)/E308</f>
        <v>193.44444444444446</v>
      </c>
      <c r="N308" s="98"/>
      <c r="Q308" s="10"/>
    </row>
    <row r="309" spans="1:17" s="4" customFormat="1" ht="30" customHeight="1" x14ac:dyDescent="0.2">
      <c r="A309" s="3"/>
      <c r="C309" s="3"/>
      <c r="E309" s="92"/>
      <c r="F309" s="92"/>
      <c r="G309" s="92"/>
      <c r="H309" s="6"/>
      <c r="I309" s="6"/>
      <c r="J309" s="6"/>
      <c r="K309" s="6"/>
      <c r="L309" s="6"/>
      <c r="M309" s="10"/>
      <c r="N309" s="98"/>
      <c r="Q309" s="10"/>
    </row>
    <row r="310" spans="1:17" s="4" customFormat="1" ht="30" customHeight="1" x14ac:dyDescent="0.2">
      <c r="A310" s="12" t="s">
        <v>221</v>
      </c>
      <c r="B310" s="8" t="s">
        <v>178</v>
      </c>
      <c r="C310" s="5" t="s">
        <v>29</v>
      </c>
      <c r="D310" s="4" t="s">
        <v>32</v>
      </c>
      <c r="E310" s="92">
        <v>226700</v>
      </c>
      <c r="F310" s="92">
        <v>242500</v>
      </c>
      <c r="G310" s="92">
        <v>274100</v>
      </c>
      <c r="H310" s="6">
        <v>274100</v>
      </c>
      <c r="I310" s="6">
        <v>274100</v>
      </c>
      <c r="J310" s="6">
        <v>304200</v>
      </c>
      <c r="K310" s="6">
        <v>314700</v>
      </c>
      <c r="L310" s="6">
        <v>424200</v>
      </c>
      <c r="M310" s="10">
        <f>(L310-E310)/E310</f>
        <v>0.87119541243934717</v>
      </c>
      <c r="N310" s="98">
        <v>9934426.2200000007</v>
      </c>
      <c r="O310" s="66"/>
      <c r="P310" s="3"/>
      <c r="Q310" s="10"/>
    </row>
    <row r="311" spans="1:17" s="4" customFormat="1" ht="30" customHeight="1" thickBot="1" x14ac:dyDescent="0.25">
      <c r="A311" s="3" t="s">
        <v>40</v>
      </c>
      <c r="B311" s="4" t="s">
        <v>179</v>
      </c>
      <c r="C311" s="3">
        <v>4.2700000000000002E-2</v>
      </c>
      <c r="D311" s="4" t="s">
        <v>31</v>
      </c>
      <c r="E311" s="7">
        <v>306200</v>
      </c>
      <c r="F311" s="7">
        <v>311200</v>
      </c>
      <c r="G311" s="7">
        <v>336100</v>
      </c>
      <c r="H311" s="7">
        <v>338700</v>
      </c>
      <c r="I311" s="7">
        <v>361100</v>
      </c>
      <c r="J311" s="7">
        <v>381000</v>
      </c>
      <c r="K311" s="7">
        <v>495600</v>
      </c>
      <c r="L311" s="7">
        <v>514600</v>
      </c>
      <c r="M311" s="36">
        <f>(L311-E311)/E311</f>
        <v>0.68060091443500981</v>
      </c>
      <c r="N311" s="98"/>
      <c r="O311" s="79" t="s">
        <v>74</v>
      </c>
      <c r="P311" s="80"/>
      <c r="Q311" s="80"/>
    </row>
    <row r="312" spans="1:17" s="4" customFormat="1" ht="30" customHeight="1" x14ac:dyDescent="0.2">
      <c r="A312" s="3" t="s">
        <v>41</v>
      </c>
      <c r="B312" s="4" t="s">
        <v>180</v>
      </c>
      <c r="C312" s="3"/>
      <c r="D312" s="4" t="s">
        <v>30</v>
      </c>
      <c r="E312" s="6">
        <f>SUM(E310:E311)</f>
        <v>532900</v>
      </c>
      <c r="F312" s="6">
        <f>SUM(F310:F311)</f>
        <v>553700</v>
      </c>
      <c r="G312" s="6">
        <f>SUM(G310:G311)</f>
        <v>610200</v>
      </c>
      <c r="H312" s="6">
        <f>SUM(H310:H311)</f>
        <v>612800</v>
      </c>
      <c r="I312" s="6">
        <f>I310+I311</f>
        <v>635200</v>
      </c>
      <c r="J312" s="6">
        <f>SUM(J310:J311)</f>
        <v>685200</v>
      </c>
      <c r="K312" s="6">
        <f>SUM(K310:K311)</f>
        <v>810300</v>
      </c>
      <c r="L312" s="6">
        <f>SUM(L310:L311)</f>
        <v>938800</v>
      </c>
      <c r="M312" s="10">
        <f>(L312-E312)/E312</f>
        <v>0.7616813661099644</v>
      </c>
      <c r="N312" s="98"/>
      <c r="O312" s="40" t="s">
        <v>36</v>
      </c>
      <c r="P312" s="41"/>
      <c r="Q312" s="55">
        <f>(M310+M314+M318)/3</f>
        <v>0.70504337597412148</v>
      </c>
    </row>
    <row r="313" spans="1:17" s="4" customFormat="1" ht="30" customHeight="1" x14ac:dyDescent="0.2">
      <c r="A313" s="3"/>
      <c r="C313" s="3"/>
      <c r="E313" s="6"/>
      <c r="F313" s="6"/>
      <c r="G313" s="6"/>
      <c r="H313" s="6"/>
      <c r="I313" s="6"/>
      <c r="J313" s="6"/>
      <c r="K313" s="6"/>
      <c r="L313" s="6"/>
      <c r="M313" s="10"/>
      <c r="N313" s="98"/>
      <c r="O313" s="42" t="s">
        <v>37</v>
      </c>
      <c r="P313" s="43"/>
      <c r="Q313" s="63">
        <f>M306</f>
        <v>268.5</v>
      </c>
    </row>
    <row r="314" spans="1:17" s="4" customFormat="1" ht="30" customHeight="1" thickBot="1" x14ac:dyDescent="0.25">
      <c r="A314" s="12" t="s">
        <v>222</v>
      </c>
      <c r="B314" s="8" t="s">
        <v>172</v>
      </c>
      <c r="C314" s="5" t="s">
        <v>29</v>
      </c>
      <c r="D314" s="4" t="s">
        <v>32</v>
      </c>
      <c r="E314" s="6">
        <v>226700</v>
      </c>
      <c r="F314" s="6">
        <v>242500</v>
      </c>
      <c r="G314" s="6">
        <v>266200</v>
      </c>
      <c r="H314" s="6">
        <v>266200</v>
      </c>
      <c r="I314" s="6">
        <v>274100</v>
      </c>
      <c r="J314" s="6">
        <v>294700</v>
      </c>
      <c r="K314" s="6">
        <v>343700</v>
      </c>
      <c r="L314" s="6">
        <v>367700</v>
      </c>
      <c r="M314" s="10">
        <f>(L314-E314)/E314</f>
        <v>0.62196735774150858</v>
      </c>
      <c r="N314" s="98">
        <v>8611241.2100000009</v>
      </c>
      <c r="O314" s="45" t="s">
        <v>38</v>
      </c>
      <c r="P314" s="46"/>
      <c r="Q314" s="64">
        <f>Q312-Q313</f>
        <v>-267.79495662402587</v>
      </c>
    </row>
    <row r="315" spans="1:17" s="4" customFormat="1" ht="30" customHeight="1" x14ac:dyDescent="0.2">
      <c r="A315" s="3" t="s">
        <v>40</v>
      </c>
      <c r="B315" s="4" t="s">
        <v>169</v>
      </c>
      <c r="C315" s="3">
        <v>4.2700000000000002E-2</v>
      </c>
      <c r="D315" s="4" t="s">
        <v>31</v>
      </c>
      <c r="E315" s="7">
        <v>321000</v>
      </c>
      <c r="F315" s="7">
        <v>318900</v>
      </c>
      <c r="G315" s="7">
        <v>344400</v>
      </c>
      <c r="H315" s="7">
        <v>343100</v>
      </c>
      <c r="I315" s="7">
        <v>365700</v>
      </c>
      <c r="J315" s="7">
        <v>376900</v>
      </c>
      <c r="K315" s="7">
        <v>478600</v>
      </c>
      <c r="L315" s="7">
        <v>496500</v>
      </c>
      <c r="M315" s="36">
        <f>(L315-E315)/E315</f>
        <v>0.54672897196261683</v>
      </c>
      <c r="N315" s="98"/>
      <c r="Q315" s="10"/>
    </row>
    <row r="316" spans="1:17" s="4" customFormat="1" ht="30" customHeight="1" x14ac:dyDescent="0.2">
      <c r="A316" s="3" t="s">
        <v>41</v>
      </c>
      <c r="B316" s="4" t="s">
        <v>170</v>
      </c>
      <c r="C316" s="3"/>
      <c r="D316" s="4" t="s">
        <v>30</v>
      </c>
      <c r="E316" s="6">
        <f>SUM(E314:E315)</f>
        <v>547700</v>
      </c>
      <c r="F316" s="6">
        <f t="shared" ref="F316" si="386">SUM(F314:F315)</f>
        <v>561400</v>
      </c>
      <c r="G316" s="6">
        <f t="shared" ref="G316" si="387">SUM(G314:G315)</f>
        <v>610600</v>
      </c>
      <c r="H316" s="6">
        <f t="shared" ref="H316" si="388">SUM(H314:H315)</f>
        <v>609300</v>
      </c>
      <c r="I316" s="6">
        <f t="shared" ref="I316" si="389">SUM(I314:I315)</f>
        <v>639800</v>
      </c>
      <c r="J316" s="6">
        <f t="shared" ref="J316" si="390">SUM(J314:J315)</f>
        <v>671600</v>
      </c>
      <c r="K316" s="6">
        <f t="shared" ref="K316" si="391">SUM(K314:K315)</f>
        <v>822300</v>
      </c>
      <c r="L316" s="6">
        <f t="shared" ref="L316" si="392">SUM(L314:L315)</f>
        <v>864200</v>
      </c>
      <c r="M316" s="10">
        <f>(L316-E316)/E316</f>
        <v>0.57787109731604891</v>
      </c>
      <c r="N316" s="98"/>
      <c r="Q316" s="10"/>
    </row>
    <row r="317" spans="1:17" s="4" customFormat="1" ht="30" customHeight="1" thickBot="1" x14ac:dyDescent="0.25">
      <c r="A317" s="3"/>
      <c r="C317" s="3"/>
      <c r="E317" s="6"/>
      <c r="F317" s="6"/>
      <c r="G317" s="6"/>
      <c r="H317" s="6"/>
      <c r="I317" s="6"/>
      <c r="J317" s="6"/>
      <c r="K317" s="6"/>
      <c r="L317" s="6"/>
      <c r="M317" s="10"/>
      <c r="N317" s="98"/>
      <c r="O317" s="79" t="s">
        <v>75</v>
      </c>
      <c r="P317" s="80"/>
      <c r="Q317" s="80"/>
    </row>
    <row r="318" spans="1:17" s="4" customFormat="1" ht="30" customHeight="1" x14ac:dyDescent="0.2">
      <c r="A318" s="12" t="s">
        <v>223</v>
      </c>
      <c r="B318" s="8" t="s">
        <v>171</v>
      </c>
      <c r="C318" s="5" t="s">
        <v>29</v>
      </c>
      <c r="D318" s="4" t="s">
        <v>32</v>
      </c>
      <c r="E318" s="6">
        <v>226700</v>
      </c>
      <c r="F318" s="6">
        <v>242500</v>
      </c>
      <c r="G318" s="6">
        <v>266200</v>
      </c>
      <c r="H318" s="6">
        <v>266200</v>
      </c>
      <c r="I318" s="6">
        <v>274100</v>
      </c>
      <c r="J318" s="6">
        <v>294700</v>
      </c>
      <c r="K318" s="6">
        <v>343700</v>
      </c>
      <c r="L318" s="6">
        <v>367700</v>
      </c>
      <c r="M318" s="10">
        <f>(L318-E318)/E318</f>
        <v>0.62196735774150858</v>
      </c>
      <c r="N318" s="98">
        <v>8611241.2100000009</v>
      </c>
      <c r="O318" s="40" t="s">
        <v>36</v>
      </c>
      <c r="P318" s="41"/>
      <c r="Q318" s="55">
        <f>(M312+M316+M320)/3</f>
        <v>0.68831427441197501</v>
      </c>
    </row>
    <row r="319" spans="1:17" s="4" customFormat="1" ht="30" customHeight="1" x14ac:dyDescent="0.2">
      <c r="A319" s="3" t="s">
        <v>40</v>
      </c>
      <c r="B319" s="4" t="s">
        <v>173</v>
      </c>
      <c r="C319" s="3">
        <v>4.2700000000000002E-2</v>
      </c>
      <c r="D319" s="4" t="s">
        <v>31</v>
      </c>
      <c r="E319" s="7">
        <v>67900</v>
      </c>
      <c r="F319" s="7">
        <v>69000</v>
      </c>
      <c r="G319" s="7">
        <v>74500</v>
      </c>
      <c r="H319" s="7">
        <v>75100</v>
      </c>
      <c r="I319" s="7">
        <v>80100</v>
      </c>
      <c r="J319" s="7">
        <v>84500</v>
      </c>
      <c r="K319" s="7">
        <v>121900</v>
      </c>
      <c r="L319" s="7">
        <v>140600</v>
      </c>
      <c r="M319" s="36">
        <f>(L319-E319)/E319</f>
        <v>1.0706921944035346</v>
      </c>
      <c r="N319" s="98"/>
      <c r="O319" s="42" t="s">
        <v>37</v>
      </c>
      <c r="P319" s="43"/>
      <c r="Q319" s="63">
        <f>M308</f>
        <v>193.44444444444446</v>
      </c>
    </row>
    <row r="320" spans="1:17" s="4" customFormat="1" ht="30" customHeight="1" thickBot="1" x14ac:dyDescent="0.25">
      <c r="A320" s="3" t="s">
        <v>41</v>
      </c>
      <c r="B320" s="4" t="s">
        <v>174</v>
      </c>
      <c r="C320" s="3"/>
      <c r="D320" s="4" t="s">
        <v>30</v>
      </c>
      <c r="E320" s="6">
        <f>SUM(E318:E319)</f>
        <v>294600</v>
      </c>
      <c r="F320" s="6">
        <f t="shared" ref="F320:L320" si="393">SUM(F318:F319)</f>
        <v>311500</v>
      </c>
      <c r="G320" s="6">
        <f t="shared" si="393"/>
        <v>340700</v>
      </c>
      <c r="H320" s="6">
        <f t="shared" si="393"/>
        <v>341300</v>
      </c>
      <c r="I320" s="6">
        <f t="shared" si="393"/>
        <v>354200</v>
      </c>
      <c r="J320" s="6">
        <f t="shared" si="393"/>
        <v>379200</v>
      </c>
      <c r="K320" s="6">
        <f t="shared" si="393"/>
        <v>465600</v>
      </c>
      <c r="L320" s="6">
        <f t="shared" si="393"/>
        <v>508300</v>
      </c>
      <c r="M320" s="10">
        <f>(L320-E320)/E320</f>
        <v>0.72539035980991173</v>
      </c>
      <c r="N320" s="98"/>
      <c r="O320" s="45" t="s">
        <v>38</v>
      </c>
      <c r="P320" s="46"/>
      <c r="Q320" s="64">
        <f>Q318-Q319</f>
        <v>-192.75613017003249</v>
      </c>
    </row>
    <row r="321" spans="1:13" ht="30" customHeight="1" x14ac:dyDescent="0.2">
      <c r="A321" s="3"/>
      <c r="B321" s="4"/>
      <c r="C321" s="3"/>
      <c r="D321" s="4"/>
      <c r="E321" s="6">
        <f>(E320+E316+E311)/3</f>
        <v>382833.33333333331</v>
      </c>
      <c r="F321" s="6"/>
      <c r="G321" s="6"/>
      <c r="H321" s="6"/>
      <c r="I321" s="6"/>
      <c r="J321" s="6"/>
      <c r="K321" s="6"/>
      <c r="L321" s="6"/>
      <c r="M321" s="10"/>
    </row>
    <row r="322" spans="1:13" ht="30" customHeight="1" x14ac:dyDescent="0.2"/>
    <row r="323" spans="1:13" ht="30" customHeight="1" x14ac:dyDescent="0.2">
      <c r="D323" s="4"/>
      <c r="E323" s="60"/>
      <c r="F323" s="60"/>
      <c r="G323" s="60"/>
      <c r="H323" s="60"/>
      <c r="I323" s="60"/>
      <c r="J323" s="60"/>
      <c r="K323" s="60"/>
      <c r="L323" s="60"/>
    </row>
    <row r="324" spans="1:13" ht="30" customHeight="1" x14ac:dyDescent="0.2">
      <c r="D324" s="4"/>
    </row>
    <row r="325" spans="1:13" ht="30" customHeight="1" x14ac:dyDescent="0.2"/>
    <row r="326" spans="1:13" ht="30" customHeight="1" x14ac:dyDescent="0.2"/>
    <row r="327" spans="1:13" ht="30" customHeight="1" x14ac:dyDescent="0.2"/>
    <row r="328" spans="1:13" ht="30" customHeight="1" x14ac:dyDescent="0.2"/>
    <row r="329" spans="1:13" ht="30" customHeight="1" x14ac:dyDescent="0.2"/>
    <row r="330" spans="1:13" ht="30" customHeight="1" x14ac:dyDescent="0.2"/>
    <row r="331" spans="1:13" ht="30" customHeight="1" x14ac:dyDescent="0.2"/>
    <row r="332" spans="1:13" ht="30" customHeight="1" x14ac:dyDescent="0.2"/>
    <row r="333" spans="1:13" ht="30" customHeight="1" x14ac:dyDescent="0.2"/>
    <row r="334" spans="1:13" ht="30" customHeight="1" x14ac:dyDescent="0.2"/>
    <row r="335" spans="1:13" ht="30" customHeight="1" x14ac:dyDescent="0.2"/>
    <row r="336" spans="1:13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  <row r="389" ht="30" customHeight="1" x14ac:dyDescent="0.2"/>
    <row r="390" ht="30" customHeight="1" x14ac:dyDescent="0.2"/>
    <row r="391" ht="30" customHeight="1" x14ac:dyDescent="0.2"/>
    <row r="392" ht="30" customHeight="1" x14ac:dyDescent="0.2"/>
    <row r="393" ht="30" customHeight="1" x14ac:dyDescent="0.2"/>
    <row r="394" ht="30" customHeight="1" x14ac:dyDescent="0.2"/>
    <row r="395" ht="30" customHeight="1" x14ac:dyDescent="0.2"/>
    <row r="396" ht="30" customHeight="1" x14ac:dyDescent="0.2"/>
    <row r="397" ht="30" customHeight="1" x14ac:dyDescent="0.2"/>
    <row r="398" ht="30" customHeight="1" x14ac:dyDescent="0.2"/>
    <row r="399" ht="30" customHeight="1" x14ac:dyDescent="0.2"/>
    <row r="400" ht="30" customHeight="1" x14ac:dyDescent="0.2"/>
    <row r="401" ht="30" customHeight="1" x14ac:dyDescent="0.2"/>
    <row r="402" ht="30" customHeight="1" x14ac:dyDescent="0.2"/>
    <row r="403" ht="30" customHeight="1" x14ac:dyDescent="0.2"/>
    <row r="404" ht="30" customHeight="1" x14ac:dyDescent="0.2"/>
    <row r="405" ht="30" customHeight="1" x14ac:dyDescent="0.2"/>
    <row r="406" ht="30" customHeight="1" x14ac:dyDescent="0.2"/>
    <row r="407" ht="30" customHeight="1" x14ac:dyDescent="0.2"/>
    <row r="408" ht="30" customHeight="1" x14ac:dyDescent="0.2"/>
    <row r="409" ht="30" customHeight="1" x14ac:dyDescent="0.2"/>
    <row r="410" ht="30" customHeight="1" x14ac:dyDescent="0.2"/>
    <row r="411" ht="30" customHeight="1" x14ac:dyDescent="0.2"/>
    <row r="412" ht="30" customHeight="1" x14ac:dyDescent="0.2"/>
    <row r="413" ht="30" customHeight="1" x14ac:dyDescent="0.2"/>
    <row r="414" ht="30" customHeight="1" x14ac:dyDescent="0.2"/>
    <row r="415" ht="30" customHeight="1" x14ac:dyDescent="0.2"/>
    <row r="416" ht="30" customHeight="1" x14ac:dyDescent="0.2"/>
    <row r="417" ht="30" customHeight="1" x14ac:dyDescent="0.2"/>
    <row r="418" ht="30" customHeight="1" x14ac:dyDescent="0.2"/>
    <row r="419" ht="30" customHeight="1" x14ac:dyDescent="0.2"/>
    <row r="420" ht="30" customHeight="1" x14ac:dyDescent="0.2"/>
    <row r="421" ht="30" customHeight="1" x14ac:dyDescent="0.2"/>
    <row r="422" ht="30" customHeight="1" x14ac:dyDescent="0.2"/>
    <row r="423" ht="30" customHeight="1" x14ac:dyDescent="0.2"/>
    <row r="424" ht="30" customHeight="1" x14ac:dyDescent="0.2"/>
    <row r="425" ht="30" customHeight="1" x14ac:dyDescent="0.2"/>
    <row r="426" ht="30" customHeight="1" x14ac:dyDescent="0.2"/>
    <row r="427" ht="30" customHeight="1" x14ac:dyDescent="0.2"/>
    <row r="428" ht="30" customHeight="1" x14ac:dyDescent="0.2"/>
    <row r="429" ht="30" customHeight="1" x14ac:dyDescent="0.2"/>
    <row r="430" ht="30" customHeight="1" x14ac:dyDescent="0.2"/>
    <row r="431" ht="30" customHeight="1" x14ac:dyDescent="0.2"/>
    <row r="432" ht="30" customHeight="1" x14ac:dyDescent="0.2"/>
    <row r="433" ht="30" customHeight="1" x14ac:dyDescent="0.2"/>
    <row r="434" ht="30" customHeight="1" x14ac:dyDescent="0.2"/>
    <row r="435" ht="30" customHeight="1" x14ac:dyDescent="0.2"/>
    <row r="436" ht="30" customHeight="1" x14ac:dyDescent="0.2"/>
    <row r="437" ht="30" customHeight="1" x14ac:dyDescent="0.2"/>
    <row r="438" ht="30" customHeight="1" x14ac:dyDescent="0.2"/>
    <row r="439" ht="30" customHeight="1" x14ac:dyDescent="0.2"/>
    <row r="440" ht="30" customHeight="1" x14ac:dyDescent="0.2"/>
    <row r="441" ht="30" customHeight="1" x14ac:dyDescent="0.2"/>
    <row r="442" ht="30" customHeight="1" x14ac:dyDescent="0.2"/>
    <row r="443" ht="30" customHeight="1" x14ac:dyDescent="0.2"/>
    <row r="444" ht="30" customHeight="1" x14ac:dyDescent="0.2"/>
    <row r="445" ht="30" customHeight="1" x14ac:dyDescent="0.2"/>
    <row r="446" ht="30" customHeight="1" x14ac:dyDescent="0.2"/>
    <row r="447" ht="30" customHeight="1" x14ac:dyDescent="0.2"/>
    <row r="448" ht="30" customHeight="1" x14ac:dyDescent="0.2"/>
    <row r="449" ht="30" customHeight="1" x14ac:dyDescent="0.2"/>
    <row r="450" ht="30" customHeight="1" x14ac:dyDescent="0.2"/>
    <row r="451" ht="30" customHeight="1" x14ac:dyDescent="0.2"/>
    <row r="452" ht="30" customHeight="1" x14ac:dyDescent="0.2"/>
    <row r="453" ht="30" customHeight="1" x14ac:dyDescent="0.2"/>
    <row r="454" ht="30" customHeight="1" x14ac:dyDescent="0.2"/>
    <row r="455" ht="30" customHeight="1" x14ac:dyDescent="0.2"/>
    <row r="456" ht="30" customHeight="1" x14ac:dyDescent="0.2"/>
    <row r="457" ht="30" customHeight="1" x14ac:dyDescent="0.2"/>
    <row r="458" ht="30" customHeight="1" x14ac:dyDescent="0.2"/>
    <row r="459" ht="30" customHeight="1" x14ac:dyDescent="0.2"/>
    <row r="460" ht="30" customHeight="1" x14ac:dyDescent="0.2"/>
    <row r="461" ht="30" customHeight="1" x14ac:dyDescent="0.2"/>
    <row r="462" ht="30" customHeight="1" x14ac:dyDescent="0.2"/>
    <row r="463" ht="30" customHeight="1" x14ac:dyDescent="0.2"/>
    <row r="464" ht="30" customHeight="1" x14ac:dyDescent="0.2"/>
    <row r="465" ht="30" customHeight="1" x14ac:dyDescent="0.2"/>
    <row r="466" ht="30" customHeight="1" x14ac:dyDescent="0.2"/>
    <row r="467" ht="30" customHeight="1" x14ac:dyDescent="0.2"/>
    <row r="468" ht="30" customHeight="1" x14ac:dyDescent="0.2"/>
    <row r="469" ht="30" customHeight="1" x14ac:dyDescent="0.2"/>
    <row r="470" ht="30" customHeight="1" x14ac:dyDescent="0.2"/>
    <row r="471" ht="30" customHeight="1" x14ac:dyDescent="0.2"/>
    <row r="472" ht="30" customHeight="1" x14ac:dyDescent="0.2"/>
    <row r="473" ht="30" customHeight="1" x14ac:dyDescent="0.2"/>
    <row r="474" ht="30" customHeight="1" x14ac:dyDescent="0.2"/>
    <row r="475" ht="30" customHeight="1" x14ac:dyDescent="0.2"/>
    <row r="476" ht="30" customHeight="1" x14ac:dyDescent="0.2"/>
    <row r="477" ht="30" customHeight="1" x14ac:dyDescent="0.2"/>
    <row r="478" ht="30" customHeight="1" x14ac:dyDescent="0.2"/>
    <row r="479" ht="30" customHeight="1" x14ac:dyDescent="0.2"/>
    <row r="480" ht="30" customHeight="1" x14ac:dyDescent="0.2"/>
    <row r="481" ht="30" customHeight="1" x14ac:dyDescent="0.2"/>
    <row r="482" ht="30" customHeight="1" x14ac:dyDescent="0.2"/>
    <row r="483" ht="30" customHeight="1" x14ac:dyDescent="0.2"/>
    <row r="484" ht="30" customHeight="1" x14ac:dyDescent="0.2"/>
    <row r="485" ht="30" customHeight="1" x14ac:dyDescent="0.2"/>
    <row r="486" ht="30" customHeight="1" x14ac:dyDescent="0.2"/>
    <row r="487" ht="30" customHeight="1" x14ac:dyDescent="0.2"/>
    <row r="488" ht="30" customHeight="1" x14ac:dyDescent="0.2"/>
    <row r="489" ht="30" customHeight="1" x14ac:dyDescent="0.2"/>
    <row r="490" ht="30" customHeight="1" x14ac:dyDescent="0.2"/>
    <row r="491" ht="30" customHeight="1" x14ac:dyDescent="0.2"/>
    <row r="492" ht="30" customHeight="1" x14ac:dyDescent="0.2"/>
    <row r="493" ht="30" customHeight="1" x14ac:dyDescent="0.2"/>
    <row r="494" ht="30" customHeight="1" x14ac:dyDescent="0.2"/>
    <row r="495" ht="30" customHeight="1" x14ac:dyDescent="0.2"/>
    <row r="496" ht="30" customHeight="1" x14ac:dyDescent="0.2"/>
    <row r="497" ht="30" customHeight="1" x14ac:dyDescent="0.2"/>
    <row r="498" ht="30" customHeight="1" x14ac:dyDescent="0.2"/>
    <row r="499" ht="30" customHeight="1" x14ac:dyDescent="0.2"/>
    <row r="500" ht="30" customHeight="1" x14ac:dyDescent="0.2"/>
    <row r="501" ht="30" customHeight="1" x14ac:dyDescent="0.2"/>
    <row r="502" ht="30" customHeight="1" x14ac:dyDescent="0.2"/>
    <row r="503" ht="30" customHeight="1" x14ac:dyDescent="0.2"/>
    <row r="504" ht="30" customHeight="1" x14ac:dyDescent="0.2"/>
    <row r="505" ht="30" customHeight="1" x14ac:dyDescent="0.2"/>
    <row r="506" ht="30" customHeight="1" x14ac:dyDescent="0.2"/>
    <row r="507" ht="30" customHeight="1" x14ac:dyDescent="0.2"/>
    <row r="508" ht="30" customHeight="1" x14ac:dyDescent="0.2"/>
    <row r="509" ht="30" customHeight="1" x14ac:dyDescent="0.2"/>
    <row r="510" ht="30" customHeight="1" x14ac:dyDescent="0.2"/>
    <row r="511" ht="30" customHeight="1" x14ac:dyDescent="0.2"/>
    <row r="512" ht="30" customHeight="1" x14ac:dyDescent="0.2"/>
    <row r="513" ht="30" customHeight="1" x14ac:dyDescent="0.2"/>
    <row r="514" ht="30" customHeight="1" x14ac:dyDescent="0.2"/>
    <row r="515" ht="30" customHeight="1" x14ac:dyDescent="0.2"/>
    <row r="516" ht="30" customHeight="1" x14ac:dyDescent="0.2"/>
    <row r="517" ht="30" customHeight="1" x14ac:dyDescent="0.2"/>
    <row r="518" ht="30" customHeight="1" x14ac:dyDescent="0.2"/>
    <row r="519" ht="30" customHeight="1" x14ac:dyDescent="0.2"/>
    <row r="520" ht="30" customHeight="1" x14ac:dyDescent="0.2"/>
    <row r="521" ht="30" customHeight="1" x14ac:dyDescent="0.2"/>
    <row r="522" ht="30" customHeight="1" x14ac:dyDescent="0.2"/>
    <row r="523" ht="30" customHeight="1" x14ac:dyDescent="0.2"/>
    <row r="524" ht="30" customHeight="1" x14ac:dyDescent="0.2"/>
    <row r="525" ht="30" customHeight="1" x14ac:dyDescent="0.2"/>
    <row r="526" ht="30" customHeight="1" x14ac:dyDescent="0.2"/>
    <row r="527" ht="30" customHeight="1" x14ac:dyDescent="0.2"/>
    <row r="528" ht="30" customHeight="1" x14ac:dyDescent="0.2"/>
    <row r="529" ht="30" customHeight="1" x14ac:dyDescent="0.2"/>
    <row r="530" ht="30" customHeight="1" x14ac:dyDescent="0.2"/>
    <row r="531" ht="30" customHeight="1" x14ac:dyDescent="0.2"/>
    <row r="532" ht="30" customHeight="1" x14ac:dyDescent="0.2"/>
    <row r="533" ht="30" customHeight="1" x14ac:dyDescent="0.2"/>
    <row r="534" ht="30" customHeight="1" x14ac:dyDescent="0.2"/>
    <row r="535" ht="30" customHeight="1" x14ac:dyDescent="0.2"/>
    <row r="536" ht="30" customHeight="1" x14ac:dyDescent="0.2"/>
    <row r="537" ht="30" customHeight="1" x14ac:dyDescent="0.2"/>
  </sheetData>
  <mergeCells count="33">
    <mergeCell ref="A1:N1"/>
    <mergeCell ref="O68:Q68"/>
    <mergeCell ref="O74:Q74"/>
    <mergeCell ref="O88:Q88"/>
    <mergeCell ref="O94:Q94"/>
    <mergeCell ref="O8:Q8"/>
    <mergeCell ref="O14:Q14"/>
    <mergeCell ref="O28:Q28"/>
    <mergeCell ref="O34:Q34"/>
    <mergeCell ref="O48:Q48"/>
    <mergeCell ref="O54:Q54"/>
    <mergeCell ref="O108:Q108"/>
    <mergeCell ref="O114:Q114"/>
    <mergeCell ref="O169:Q169"/>
    <mergeCell ref="O175:Q175"/>
    <mergeCell ref="O226:Q226"/>
    <mergeCell ref="O129:Q129"/>
    <mergeCell ref="O135:Q135"/>
    <mergeCell ref="O190:Q190"/>
    <mergeCell ref="O196:Q196"/>
    <mergeCell ref="O251:Q251"/>
    <mergeCell ref="O232:Q232"/>
    <mergeCell ref="O311:Q311"/>
    <mergeCell ref="O317:Q317"/>
    <mergeCell ref="O149:Q149"/>
    <mergeCell ref="O155:Q155"/>
    <mergeCell ref="O210:Q210"/>
    <mergeCell ref="O216:Q216"/>
    <mergeCell ref="O271:Q271"/>
    <mergeCell ref="O277:Q277"/>
    <mergeCell ref="O293:Q293"/>
    <mergeCell ref="O299:Q299"/>
    <mergeCell ref="O257:Q257"/>
  </mergeCells>
  <pageMargins left="0.7" right="0.7" top="0.75" bottom="0.75" header="0.3" footer="0.3"/>
  <pageSetup scale="1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3D1-20E5-C542-BDB3-C0124748A757}">
  <dimension ref="A1:I31"/>
  <sheetViews>
    <sheetView topLeftCell="A8" workbookViewId="0">
      <selection activeCell="I24" sqref="I24"/>
    </sheetView>
  </sheetViews>
  <sheetFormatPr baseColWidth="10" defaultRowHeight="16" x14ac:dyDescent="0.2"/>
  <cols>
    <col min="1" max="1" width="9" style="1" customWidth="1"/>
    <col min="2" max="2" width="11.83203125" style="1" customWidth="1"/>
    <col min="3" max="3" width="29" style="1" bestFit="1" customWidth="1"/>
    <col min="4" max="4" width="23.1640625" style="60" customWidth="1"/>
    <col min="5" max="5" width="20.83203125" style="68" customWidth="1"/>
    <col min="6" max="6" width="10.5" style="1" customWidth="1"/>
    <col min="7" max="7" width="20.83203125" style="68" customWidth="1"/>
    <col min="8" max="8" width="29" style="1" bestFit="1" customWidth="1"/>
    <col min="9" max="9" width="20.83203125" style="60" customWidth="1"/>
    <col min="10" max="16384" width="10.83203125" style="1"/>
  </cols>
  <sheetData>
    <row r="1" spans="1:9" ht="30" customHeight="1" x14ac:dyDescent="0.2">
      <c r="A1" s="135" t="s">
        <v>190</v>
      </c>
      <c r="B1" s="135"/>
      <c r="C1" s="135"/>
      <c r="D1" s="135"/>
      <c r="E1" s="95"/>
      <c r="F1" s="136" t="s">
        <v>214</v>
      </c>
      <c r="G1" s="136"/>
      <c r="H1" s="136"/>
      <c r="I1" s="136"/>
    </row>
    <row r="2" spans="1:9" x14ac:dyDescent="0.2">
      <c r="C2" s="2"/>
      <c r="D2" s="73"/>
      <c r="E2" s="72"/>
    </row>
    <row r="3" spans="1:9" ht="51" x14ac:dyDescent="0.2">
      <c r="A3" s="3"/>
      <c r="B3" s="3" t="s">
        <v>192</v>
      </c>
      <c r="C3" s="3" t="s">
        <v>193</v>
      </c>
      <c r="D3" s="77" t="s">
        <v>216</v>
      </c>
      <c r="E3" s="74"/>
      <c r="F3" s="3"/>
      <c r="G3" s="76" t="s">
        <v>215</v>
      </c>
      <c r="H3" s="75" t="s">
        <v>191</v>
      </c>
      <c r="I3" s="77" t="s">
        <v>216</v>
      </c>
    </row>
    <row r="4" spans="1:9" ht="30" customHeight="1" x14ac:dyDescent="0.2">
      <c r="A4" s="4" t="s">
        <v>35</v>
      </c>
      <c r="B4" s="69">
        <v>1.6</v>
      </c>
      <c r="C4" s="6">
        <v>723300</v>
      </c>
      <c r="D4" s="6">
        <f t="shared" ref="D4:D20" si="0">C4/B4</f>
        <v>452062.5</v>
      </c>
      <c r="E4" s="69"/>
      <c r="F4" s="4" t="s">
        <v>209</v>
      </c>
      <c r="G4" s="68">
        <v>3.8100000000000002E-2</v>
      </c>
      <c r="H4" s="6">
        <v>607500</v>
      </c>
      <c r="I4" s="6">
        <f t="shared" ref="I4:I20" si="1">H4/G4</f>
        <v>15944881.889763778</v>
      </c>
    </row>
    <row r="5" spans="1:9" ht="30" customHeight="1" x14ac:dyDescent="0.2">
      <c r="A5" s="4" t="s">
        <v>39</v>
      </c>
      <c r="B5" s="69">
        <v>0.04</v>
      </c>
      <c r="C5" s="6">
        <v>489500</v>
      </c>
      <c r="D5" s="6">
        <f t="shared" si="0"/>
        <v>12237500</v>
      </c>
      <c r="E5" s="69"/>
      <c r="F5" s="4" t="s">
        <v>208</v>
      </c>
      <c r="G5" s="1">
        <v>4.4299999999999999E-2</v>
      </c>
      <c r="H5" s="6">
        <v>491066.66666666669</v>
      </c>
      <c r="I5" s="6">
        <f t="shared" si="1"/>
        <v>11085026.33559067</v>
      </c>
    </row>
    <row r="6" spans="1:9" ht="30" customHeight="1" x14ac:dyDescent="0.2">
      <c r="A6" s="4" t="s">
        <v>42</v>
      </c>
      <c r="B6" s="69">
        <v>7.0000000000000007E-2</v>
      </c>
      <c r="C6" s="6">
        <v>531400</v>
      </c>
      <c r="D6" s="6">
        <f t="shared" si="0"/>
        <v>7591428.5714285709</v>
      </c>
      <c r="E6" s="69"/>
      <c r="F6" s="4" t="s">
        <v>207</v>
      </c>
      <c r="G6" s="1">
        <v>4.4299999999999999E-2</v>
      </c>
      <c r="H6" s="6">
        <v>491066.66666666669</v>
      </c>
      <c r="I6" s="6">
        <f t="shared" si="1"/>
        <v>11085026.33559067</v>
      </c>
    </row>
    <row r="7" spans="1:9" ht="30" customHeight="1" x14ac:dyDescent="0.2">
      <c r="A7" s="4" t="s">
        <v>43</v>
      </c>
      <c r="B7" s="69">
        <v>0.12</v>
      </c>
      <c r="C7" s="6">
        <v>564100</v>
      </c>
      <c r="D7" s="6">
        <f t="shared" si="0"/>
        <v>4700833.333333334</v>
      </c>
      <c r="E7" s="69"/>
      <c r="F7" s="4" t="s">
        <v>206</v>
      </c>
      <c r="G7" s="68">
        <v>4.4999999999999998E-2</v>
      </c>
      <c r="H7" s="6">
        <v>496200</v>
      </c>
      <c r="I7" s="6">
        <f t="shared" si="1"/>
        <v>11026666.666666668</v>
      </c>
    </row>
    <row r="8" spans="1:9" ht="30" customHeight="1" x14ac:dyDescent="0.2">
      <c r="A8" s="4" t="s">
        <v>44</v>
      </c>
      <c r="B8" s="69">
        <v>0.56999999999999995</v>
      </c>
      <c r="C8" s="6">
        <v>682100</v>
      </c>
      <c r="D8" s="6">
        <f t="shared" si="0"/>
        <v>1196666.6666666667</v>
      </c>
      <c r="E8" s="69"/>
      <c r="F8" s="4" t="s">
        <v>205</v>
      </c>
      <c r="G8" s="68">
        <v>4.2466666666666673E-2</v>
      </c>
      <c r="H8" s="6">
        <v>547900</v>
      </c>
      <c r="I8" s="6">
        <f t="shared" si="1"/>
        <v>12901883.830455257</v>
      </c>
    </row>
    <row r="9" spans="1:9" ht="30" customHeight="1" x14ac:dyDescent="0.2">
      <c r="A9" s="4" t="s">
        <v>45</v>
      </c>
      <c r="B9" s="69">
        <v>0.04</v>
      </c>
      <c r="C9" s="6">
        <v>666300</v>
      </c>
      <c r="D9" s="6">
        <f t="shared" si="0"/>
        <v>16657500</v>
      </c>
      <c r="E9" s="69"/>
      <c r="F9" s="4" t="s">
        <v>204</v>
      </c>
      <c r="G9" s="68">
        <v>5.45E-2</v>
      </c>
      <c r="H9" s="6">
        <v>693900</v>
      </c>
      <c r="I9" s="6">
        <f t="shared" si="1"/>
        <v>12732110.091743119</v>
      </c>
    </row>
    <row r="10" spans="1:9" ht="30" customHeight="1" x14ac:dyDescent="0.2">
      <c r="A10" s="4" t="s">
        <v>46</v>
      </c>
      <c r="B10" s="69">
        <v>0.57999999999999996</v>
      </c>
      <c r="C10" s="6">
        <v>759700</v>
      </c>
      <c r="D10" s="6">
        <f t="shared" si="0"/>
        <v>1309827.5862068967</v>
      </c>
      <c r="E10" s="69"/>
      <c r="F10" s="4" t="s">
        <v>203</v>
      </c>
      <c r="G10" s="68">
        <v>3.4866666666666664E-2</v>
      </c>
      <c r="H10" s="6">
        <v>623400</v>
      </c>
      <c r="I10" s="6">
        <f t="shared" si="1"/>
        <v>17879541.108986616</v>
      </c>
    </row>
    <row r="11" spans="1:9" ht="30" customHeight="1" x14ac:dyDescent="0.2">
      <c r="A11" s="4" t="s">
        <v>47</v>
      </c>
      <c r="B11" s="69">
        <v>0.31</v>
      </c>
      <c r="C11" s="6">
        <v>720000</v>
      </c>
      <c r="D11" s="6">
        <f t="shared" si="0"/>
        <v>2322580.6451612902</v>
      </c>
      <c r="E11" s="69"/>
      <c r="F11" s="4" t="s">
        <v>202</v>
      </c>
      <c r="G11" s="68">
        <v>2.9433333333333336E-2</v>
      </c>
      <c r="H11" s="6">
        <v>388733.33333333331</v>
      </c>
      <c r="I11" s="6">
        <f t="shared" si="1"/>
        <v>13207248.018120043</v>
      </c>
    </row>
    <row r="12" spans="1:9" ht="30" customHeight="1" x14ac:dyDescent="0.2">
      <c r="A12" s="4" t="s">
        <v>48</v>
      </c>
      <c r="B12" s="69">
        <v>0.72</v>
      </c>
      <c r="C12" s="6">
        <v>1190500</v>
      </c>
      <c r="D12" s="6">
        <f t="shared" si="0"/>
        <v>1653472.2222222222</v>
      </c>
      <c r="E12" s="69"/>
      <c r="F12" s="4" t="s">
        <v>201</v>
      </c>
      <c r="G12" s="68">
        <v>3.9E-2</v>
      </c>
      <c r="H12" s="6">
        <v>467700</v>
      </c>
      <c r="I12" s="6">
        <f t="shared" si="1"/>
        <v>11992307.692307692</v>
      </c>
    </row>
    <row r="13" spans="1:9" ht="30" customHeight="1" x14ac:dyDescent="0.2">
      <c r="A13" s="4" t="s">
        <v>49</v>
      </c>
      <c r="B13" s="69">
        <v>0.41</v>
      </c>
      <c r="C13" s="6">
        <v>806600</v>
      </c>
      <c r="D13" s="6">
        <f t="shared" si="0"/>
        <v>1967317.0731707318</v>
      </c>
      <c r="E13" s="69"/>
      <c r="F13" s="4" t="s">
        <v>200</v>
      </c>
      <c r="G13" s="68">
        <v>4.41E-2</v>
      </c>
      <c r="H13" s="6">
        <v>501233.33333333331</v>
      </c>
      <c r="I13" s="6">
        <f t="shared" si="1"/>
        <v>11365835.22297808</v>
      </c>
    </row>
    <row r="14" spans="1:9" ht="30" customHeight="1" x14ac:dyDescent="0.2">
      <c r="A14" s="4" t="s">
        <v>50</v>
      </c>
      <c r="B14" s="69">
        <v>0.22</v>
      </c>
      <c r="C14" s="6">
        <v>644200</v>
      </c>
      <c r="D14" s="6">
        <f t="shared" si="0"/>
        <v>2928181.8181818184</v>
      </c>
      <c r="E14" s="69"/>
      <c r="F14" s="4" t="s">
        <v>199</v>
      </c>
      <c r="G14" s="68">
        <v>4.41E-2</v>
      </c>
      <c r="H14" s="6">
        <v>493100</v>
      </c>
      <c r="I14" s="6">
        <f t="shared" si="1"/>
        <v>11181405.895691609</v>
      </c>
    </row>
    <row r="15" spans="1:9" ht="30" customHeight="1" x14ac:dyDescent="0.2">
      <c r="A15" s="4" t="s">
        <v>51</v>
      </c>
      <c r="B15" s="69">
        <v>9.9099999999999994E-2</v>
      </c>
      <c r="C15" s="6">
        <v>668300</v>
      </c>
      <c r="D15" s="6">
        <f t="shared" si="0"/>
        <v>6743693.2391523719</v>
      </c>
      <c r="E15" s="69"/>
      <c r="F15" s="4" t="s">
        <v>198</v>
      </c>
      <c r="G15" s="68">
        <v>0.17126666666666668</v>
      </c>
      <c r="H15" s="6">
        <v>622266.66666666663</v>
      </c>
      <c r="I15" s="6">
        <f t="shared" si="1"/>
        <v>3633320.3581159981</v>
      </c>
    </row>
    <row r="16" spans="1:9" ht="30" customHeight="1" x14ac:dyDescent="0.2">
      <c r="A16" s="4" t="s">
        <v>52</v>
      </c>
      <c r="B16" s="69">
        <v>0.43</v>
      </c>
      <c r="C16" s="6">
        <v>289100</v>
      </c>
      <c r="D16" s="6">
        <f t="shared" si="0"/>
        <v>672325.58139534888</v>
      </c>
      <c r="E16" s="69"/>
      <c r="F16" s="4" t="s">
        <v>197</v>
      </c>
      <c r="G16" s="68">
        <v>0.24283333333333335</v>
      </c>
      <c r="H16" s="6">
        <v>413933.33333333331</v>
      </c>
      <c r="I16" s="6">
        <f t="shared" si="1"/>
        <v>1704598.4900480437</v>
      </c>
    </row>
    <row r="17" spans="1:9" ht="30" customHeight="1" x14ac:dyDescent="0.2">
      <c r="A17" s="4" t="s">
        <v>53</v>
      </c>
      <c r="B17" s="69">
        <v>0.27</v>
      </c>
      <c r="C17" s="6">
        <v>1077600</v>
      </c>
      <c r="D17" s="6">
        <f t="shared" si="0"/>
        <v>3991111.111111111</v>
      </c>
      <c r="E17" s="69"/>
      <c r="F17" s="4" t="s">
        <v>196</v>
      </c>
      <c r="G17" s="68">
        <v>5.7433333333333336E-2</v>
      </c>
      <c r="H17" s="6">
        <v>531133.33333333337</v>
      </c>
      <c r="I17" s="6">
        <f t="shared" si="1"/>
        <v>9247823.5635519437</v>
      </c>
    </row>
    <row r="18" spans="1:9" ht="30" customHeight="1" x14ac:dyDescent="0.2">
      <c r="A18" s="4" t="s">
        <v>54</v>
      </c>
      <c r="B18" s="69">
        <v>0.12</v>
      </c>
      <c r="C18" s="6">
        <v>626000</v>
      </c>
      <c r="D18" s="6">
        <f t="shared" si="0"/>
        <v>5216666.666666667</v>
      </c>
      <c r="E18" s="69"/>
      <c r="F18" s="4" t="s">
        <v>195</v>
      </c>
      <c r="G18" s="68">
        <v>5.6933333333333336E-2</v>
      </c>
      <c r="H18" s="6">
        <v>536600</v>
      </c>
      <c r="I18" s="6">
        <f t="shared" si="1"/>
        <v>9425058.5480093677</v>
      </c>
    </row>
    <row r="19" spans="1:9" ht="30" customHeight="1" x14ac:dyDescent="0.2">
      <c r="A19" s="4" t="s">
        <v>55</v>
      </c>
      <c r="B19" s="71">
        <v>0.59</v>
      </c>
      <c r="C19" s="7">
        <v>215600</v>
      </c>
      <c r="D19" s="7">
        <f t="shared" si="0"/>
        <v>365423.72881355934</v>
      </c>
      <c r="E19" s="69"/>
      <c r="F19" s="4" t="s">
        <v>194</v>
      </c>
      <c r="G19" s="70">
        <v>4.2700000000000002E-2</v>
      </c>
      <c r="H19" s="7">
        <v>386533.33333333331</v>
      </c>
      <c r="I19" s="7">
        <f t="shared" si="1"/>
        <v>9052302.8883684613</v>
      </c>
    </row>
    <row r="20" spans="1:9" ht="30" customHeight="1" x14ac:dyDescent="0.2">
      <c r="A20" s="4" t="s">
        <v>220</v>
      </c>
      <c r="B20" s="69">
        <f>SUM(B4:B19)</f>
        <v>6.1890999999999989</v>
      </c>
      <c r="C20" s="6">
        <f>SUM(C4:C19)</f>
        <v>10654300</v>
      </c>
      <c r="D20" s="6">
        <f t="shared" si="0"/>
        <v>1721461.9249971728</v>
      </c>
      <c r="E20" s="69"/>
      <c r="F20" s="4" t="s">
        <v>220</v>
      </c>
      <c r="G20" s="68">
        <f>SUM(G4:G19)</f>
        <v>1.0313333333333334</v>
      </c>
      <c r="H20" s="6">
        <f>SUM(H4:H19)</f>
        <v>8292266.666666666</v>
      </c>
      <c r="I20" s="6">
        <f t="shared" si="1"/>
        <v>8040336.13445378</v>
      </c>
    </row>
    <row r="21" spans="1:9" ht="30" customHeight="1" x14ac:dyDescent="0.2">
      <c r="A21" s="4"/>
      <c r="B21" s="4"/>
      <c r="C21" s="6"/>
      <c r="D21" s="6"/>
      <c r="E21" s="69"/>
      <c r="F21" s="4"/>
      <c r="H21" s="6"/>
      <c r="I21" s="6"/>
    </row>
    <row r="22" spans="1:9" s="11" customFormat="1" ht="45" customHeight="1" x14ac:dyDescent="0.2">
      <c r="A22" s="10"/>
      <c r="B22" s="10"/>
      <c r="C22" s="117" t="s">
        <v>247</v>
      </c>
      <c r="D22" s="78">
        <f>D20</f>
        <v>1721461.9249971728</v>
      </c>
      <c r="E22" s="69"/>
      <c r="F22" s="10"/>
      <c r="G22" s="6"/>
      <c r="H22" s="117" t="s">
        <v>248</v>
      </c>
      <c r="I22" s="78">
        <f>I20</f>
        <v>8040336.13445378</v>
      </c>
    </row>
    <row r="23" spans="1:9" ht="30" customHeight="1" thickBot="1" x14ac:dyDescent="0.25"/>
    <row r="24" spans="1:9" ht="30" customHeight="1" x14ac:dyDescent="0.2">
      <c r="D24" s="118" t="s">
        <v>217</v>
      </c>
      <c r="E24" s="119"/>
      <c r="F24" s="119"/>
      <c r="G24" s="120"/>
      <c r="H24" s="1" t="s">
        <v>242</v>
      </c>
    </row>
    <row r="25" spans="1:9" ht="30" customHeight="1" x14ac:dyDescent="0.2">
      <c r="D25" s="121" t="s">
        <v>218</v>
      </c>
      <c r="E25" s="122">
        <f>D22</f>
        <v>1721461.9249971728</v>
      </c>
      <c r="F25" s="123"/>
      <c r="G25" s="124"/>
    </row>
    <row r="26" spans="1:9" ht="30" customHeight="1" x14ac:dyDescent="0.2">
      <c r="D26" s="125" t="s">
        <v>219</v>
      </c>
      <c r="E26" s="122">
        <f>I22</f>
        <v>8040336.13445378</v>
      </c>
      <c r="F26" s="123"/>
      <c r="G26" s="124"/>
    </row>
    <row r="27" spans="1:9" ht="30" customHeight="1" x14ac:dyDescent="0.2">
      <c r="D27" s="125"/>
      <c r="E27" s="126"/>
      <c r="F27" s="123"/>
      <c r="G27" s="124"/>
    </row>
    <row r="28" spans="1:9" ht="35" thickBot="1" x14ac:dyDescent="0.25">
      <c r="D28" s="127" t="s">
        <v>241</v>
      </c>
      <c r="E28" s="128">
        <f>E26-E25</f>
        <v>6318874.2094566077</v>
      </c>
      <c r="F28" s="129"/>
      <c r="G28" s="130"/>
    </row>
    <row r="29" spans="1:9" ht="30" customHeight="1" x14ac:dyDescent="0.2"/>
    <row r="30" spans="1:9" ht="30" customHeight="1" x14ac:dyDescent="0.2">
      <c r="H30" s="60"/>
    </row>
    <row r="31" spans="1:9" ht="30" customHeight="1" x14ac:dyDescent="0.2">
      <c r="H31" s="60"/>
    </row>
  </sheetData>
  <mergeCells count="3">
    <mergeCell ref="A1:D1"/>
    <mergeCell ref="F1:I1"/>
    <mergeCell ref="D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953D-766A-6949-A9BD-1B07A276912D}">
  <dimension ref="A1:G31"/>
  <sheetViews>
    <sheetView zoomScale="110" zoomScaleNormal="110" workbookViewId="0">
      <selection activeCell="G32" sqref="G32"/>
    </sheetView>
  </sheetViews>
  <sheetFormatPr baseColWidth="10" defaultRowHeight="16" x14ac:dyDescent="0.2"/>
  <cols>
    <col min="1" max="1" width="8.1640625" style="1" customWidth="1"/>
    <col min="2" max="3" width="20.83203125" style="1" customWidth="1"/>
    <col min="4" max="4" width="13.1640625" style="68" customWidth="1"/>
    <col min="5" max="5" width="9.83203125" style="1" bestFit="1" customWidth="1"/>
    <col min="6" max="7" width="20.83203125" style="1" customWidth="1"/>
    <col min="8" max="16384" width="10.83203125" style="1"/>
  </cols>
  <sheetData>
    <row r="1" spans="1:7" ht="30" customHeight="1" x14ac:dyDescent="0.2">
      <c r="B1" s="96" t="s">
        <v>190</v>
      </c>
      <c r="C1" s="96"/>
      <c r="D1" s="72"/>
      <c r="E1" s="90" t="s">
        <v>214</v>
      </c>
      <c r="F1" s="90"/>
      <c r="G1" s="90"/>
    </row>
    <row r="2" spans="1:7" ht="75" customHeight="1" x14ac:dyDescent="0.2">
      <c r="A2" s="3" t="s">
        <v>213</v>
      </c>
      <c r="B2" s="75" t="s">
        <v>212</v>
      </c>
      <c r="C2" s="75" t="s">
        <v>193</v>
      </c>
      <c r="D2" s="74"/>
      <c r="E2" s="3" t="s">
        <v>211</v>
      </c>
      <c r="F2" s="75" t="s">
        <v>210</v>
      </c>
      <c r="G2" s="75" t="s">
        <v>191</v>
      </c>
    </row>
    <row r="3" spans="1:7" ht="30" customHeight="1" x14ac:dyDescent="0.2">
      <c r="A3" s="4" t="s">
        <v>35</v>
      </c>
      <c r="B3" s="6">
        <v>896000</v>
      </c>
      <c r="C3" s="6">
        <v>723300</v>
      </c>
      <c r="D3" s="69"/>
      <c r="E3" s="4" t="s">
        <v>209</v>
      </c>
      <c r="F3" s="6">
        <v>192733.33333333334</v>
      </c>
      <c r="G3" s="6">
        <v>607500</v>
      </c>
    </row>
    <row r="4" spans="1:7" ht="30" customHeight="1" x14ac:dyDescent="0.2">
      <c r="A4" s="4" t="s">
        <v>39</v>
      </c>
      <c r="B4" s="6">
        <v>268600</v>
      </c>
      <c r="C4" s="6">
        <v>489500</v>
      </c>
      <c r="D4" s="69"/>
      <c r="E4" s="4" t="s">
        <v>208</v>
      </c>
      <c r="F4" s="6">
        <v>249033.33333333334</v>
      </c>
      <c r="G4" s="6">
        <v>491066.66666666669</v>
      </c>
    </row>
    <row r="5" spans="1:7" ht="30" customHeight="1" x14ac:dyDescent="0.2">
      <c r="A5" s="4" t="s">
        <v>42</v>
      </c>
      <c r="B5" s="6">
        <v>306700</v>
      </c>
      <c r="C5" s="6">
        <v>531400</v>
      </c>
      <c r="D5" s="69"/>
      <c r="E5" s="4" t="s">
        <v>207</v>
      </c>
      <c r="F5" s="6">
        <v>249033.33333333334</v>
      </c>
      <c r="G5" s="6">
        <v>491066.66666666669</v>
      </c>
    </row>
    <row r="6" spans="1:7" ht="30" customHeight="1" x14ac:dyDescent="0.2">
      <c r="A6" s="4" t="s">
        <v>43</v>
      </c>
      <c r="B6" s="6">
        <v>384000</v>
      </c>
      <c r="C6" s="6">
        <v>564100</v>
      </c>
      <c r="D6" s="69"/>
      <c r="E6" s="4" t="s">
        <v>206</v>
      </c>
      <c r="F6" s="6">
        <v>274633.33333333331</v>
      </c>
      <c r="G6" s="6">
        <v>496200</v>
      </c>
    </row>
    <row r="7" spans="1:7" ht="30" customHeight="1" x14ac:dyDescent="0.2">
      <c r="A7" s="4" t="s">
        <v>44</v>
      </c>
      <c r="B7" s="6">
        <v>672000</v>
      </c>
      <c r="C7" s="6">
        <v>682100</v>
      </c>
      <c r="D7" s="69"/>
      <c r="E7" s="4" t="s">
        <v>205</v>
      </c>
      <c r="F7" s="6">
        <v>311266.66666666669</v>
      </c>
      <c r="G7" s="6">
        <v>547900</v>
      </c>
    </row>
    <row r="8" spans="1:7" ht="30" customHeight="1" x14ac:dyDescent="0.2">
      <c r="A8" s="4" t="s">
        <v>45</v>
      </c>
      <c r="B8" s="6">
        <v>422600</v>
      </c>
      <c r="C8" s="6">
        <v>666300</v>
      </c>
      <c r="D8" s="69"/>
      <c r="E8" s="4" t="s">
        <v>204</v>
      </c>
      <c r="F8" s="6">
        <v>493266.66666666669</v>
      </c>
      <c r="G8" s="6">
        <v>693900</v>
      </c>
    </row>
    <row r="9" spans="1:7" ht="30" customHeight="1" x14ac:dyDescent="0.2">
      <c r="A9" s="4" t="s">
        <v>46</v>
      </c>
      <c r="B9" s="6">
        <v>619400</v>
      </c>
      <c r="C9" s="6">
        <v>759700</v>
      </c>
      <c r="D9" s="69"/>
      <c r="E9" s="4" t="s">
        <v>203</v>
      </c>
      <c r="F9" s="6">
        <v>397166.66666666669</v>
      </c>
      <c r="G9" s="6">
        <v>623400</v>
      </c>
    </row>
    <row r="10" spans="1:7" ht="30" customHeight="1" x14ac:dyDescent="0.2">
      <c r="A10" s="4" t="s">
        <v>47</v>
      </c>
      <c r="B10" s="6">
        <v>528200</v>
      </c>
      <c r="C10" s="6">
        <v>720000</v>
      </c>
      <c r="D10" s="69"/>
      <c r="E10" s="4" t="s">
        <v>202</v>
      </c>
      <c r="F10" s="6">
        <v>205233.33333333334</v>
      </c>
      <c r="G10" s="6">
        <v>388733.33333333331</v>
      </c>
    </row>
    <row r="11" spans="1:7" ht="30" customHeight="1" x14ac:dyDescent="0.2">
      <c r="A11" s="4" t="s">
        <v>48</v>
      </c>
      <c r="B11" s="6">
        <v>1005000</v>
      </c>
      <c r="C11" s="6">
        <v>1190500</v>
      </c>
      <c r="D11" s="69"/>
      <c r="E11" s="4" t="s">
        <v>201</v>
      </c>
      <c r="F11" s="6">
        <v>256800</v>
      </c>
      <c r="G11" s="6">
        <v>467700</v>
      </c>
    </row>
    <row r="12" spans="1:7" ht="30" customHeight="1" x14ac:dyDescent="0.2">
      <c r="A12" s="4" t="s">
        <v>49</v>
      </c>
      <c r="B12" s="6">
        <v>638100</v>
      </c>
      <c r="C12" s="6">
        <v>806600</v>
      </c>
      <c r="D12" s="69"/>
      <c r="E12" s="4" t="s">
        <v>200</v>
      </c>
      <c r="F12" s="6">
        <v>271800</v>
      </c>
      <c r="G12" s="6">
        <v>501233.33333333331</v>
      </c>
    </row>
    <row r="13" spans="1:7" ht="30" customHeight="1" x14ac:dyDescent="0.2">
      <c r="A13" s="4" t="s">
        <v>50</v>
      </c>
      <c r="B13" s="6">
        <v>490400</v>
      </c>
      <c r="C13" s="6">
        <v>644200</v>
      </c>
      <c r="D13" s="69"/>
      <c r="E13" s="4" t="s">
        <v>199</v>
      </c>
      <c r="F13" s="6">
        <v>271800</v>
      </c>
      <c r="G13" s="6">
        <v>493100</v>
      </c>
    </row>
    <row r="14" spans="1:7" ht="30" customHeight="1" x14ac:dyDescent="0.2">
      <c r="A14" s="4" t="s">
        <v>51</v>
      </c>
      <c r="B14" s="6">
        <v>461000</v>
      </c>
      <c r="C14" s="6">
        <v>668300</v>
      </c>
      <c r="D14" s="69"/>
      <c r="E14" s="4" t="s">
        <v>198</v>
      </c>
      <c r="F14" s="6">
        <v>420266.66666666669</v>
      </c>
      <c r="G14" s="6">
        <v>622266.66666666663</v>
      </c>
    </row>
    <row r="15" spans="1:7" ht="30" customHeight="1" x14ac:dyDescent="0.2">
      <c r="A15" s="4" t="s">
        <v>52</v>
      </c>
      <c r="B15" s="6">
        <v>275200</v>
      </c>
      <c r="C15" s="6">
        <v>289100</v>
      </c>
      <c r="D15" s="69"/>
      <c r="E15" s="4" t="s">
        <v>197</v>
      </c>
      <c r="F15" s="6">
        <v>201833.33333333334</v>
      </c>
      <c r="G15" s="6">
        <v>413933.33333333331</v>
      </c>
    </row>
    <row r="16" spans="1:7" ht="30" customHeight="1" x14ac:dyDescent="0.2">
      <c r="A16" s="4" t="s">
        <v>53</v>
      </c>
      <c r="B16" s="6">
        <v>732400</v>
      </c>
      <c r="C16" s="6">
        <v>1077600</v>
      </c>
      <c r="D16" s="69"/>
      <c r="E16" s="4" t="s">
        <v>196</v>
      </c>
      <c r="F16" s="6">
        <v>250466.66666666666</v>
      </c>
      <c r="G16" s="6">
        <v>531133.33333333337</v>
      </c>
    </row>
    <row r="17" spans="1:7" ht="30" customHeight="1" x14ac:dyDescent="0.2">
      <c r="A17" s="4" t="s">
        <v>54</v>
      </c>
      <c r="B17" s="6">
        <v>334100</v>
      </c>
      <c r="C17" s="6">
        <v>626000</v>
      </c>
      <c r="D17" s="69"/>
      <c r="E17" s="4" t="s">
        <v>195</v>
      </c>
      <c r="F17" s="6">
        <v>209266.66666666666</v>
      </c>
      <c r="G17" s="6">
        <v>536600</v>
      </c>
    </row>
    <row r="18" spans="1:7" ht="30" customHeight="1" x14ac:dyDescent="0.2">
      <c r="A18" s="4" t="s">
        <v>55</v>
      </c>
      <c r="B18" s="7">
        <v>800</v>
      </c>
      <c r="C18" s="7">
        <v>215600</v>
      </c>
      <c r="D18" s="69"/>
      <c r="E18" s="4" t="s">
        <v>194</v>
      </c>
      <c r="F18" s="7">
        <v>226700</v>
      </c>
      <c r="G18" s="7">
        <v>386533.33333333331</v>
      </c>
    </row>
    <row r="19" spans="1:7" ht="30" customHeight="1" x14ac:dyDescent="0.2">
      <c r="A19" s="4"/>
      <c r="B19" s="6">
        <f>SUM(B3:B18)</f>
        <v>8034500</v>
      </c>
      <c r="C19" s="6">
        <f>SUM(C3:C18)</f>
        <v>10654300</v>
      </c>
      <c r="D19" s="69"/>
      <c r="E19" s="4"/>
      <c r="F19" s="6">
        <f>SUM(F3:F18)</f>
        <v>4481300</v>
      </c>
      <c r="G19" s="6">
        <f>SUM(G3:G18)</f>
        <v>8292266.666666666</v>
      </c>
    </row>
    <row r="20" spans="1:7" ht="30" customHeight="1" x14ac:dyDescent="0.2">
      <c r="A20" s="4"/>
      <c r="B20" s="6"/>
      <c r="C20" s="6"/>
      <c r="D20" s="69"/>
      <c r="E20" s="4"/>
      <c r="F20" s="6"/>
      <c r="G20" s="6"/>
    </row>
    <row r="21" spans="1:7" ht="30" customHeight="1" x14ac:dyDescent="0.2">
      <c r="A21" s="4"/>
      <c r="B21" s="113" t="s">
        <v>245</v>
      </c>
      <c r="C21" s="113"/>
      <c r="D21" s="69"/>
      <c r="E21" s="4"/>
      <c r="F21" s="113" t="s">
        <v>246</v>
      </c>
      <c r="G21" s="113"/>
    </row>
    <row r="22" spans="1:7" s="11" customFormat="1" ht="30" customHeight="1" x14ac:dyDescent="0.2">
      <c r="A22" s="87"/>
      <c r="B22" s="88" t="s">
        <v>244</v>
      </c>
      <c r="C22" s="132">
        <f>(C19-B19)/B19</f>
        <v>0.32606882817848032</v>
      </c>
      <c r="D22" s="89"/>
      <c r="E22" s="87"/>
      <c r="F22" s="88" t="s">
        <v>244</v>
      </c>
      <c r="G22" s="131">
        <f>(G19-F19)/F19</f>
        <v>0.85041543004634057</v>
      </c>
    </row>
    <row r="23" spans="1:7" ht="58" customHeight="1" x14ac:dyDescent="0.2">
      <c r="A23" s="87"/>
      <c r="B23" s="88"/>
      <c r="C23" s="132"/>
      <c r="D23" s="89"/>
      <c r="E23" s="87"/>
      <c r="F23" s="88"/>
      <c r="G23" s="131"/>
    </row>
    <row r="24" spans="1:7" ht="30" customHeight="1" x14ac:dyDescent="0.2"/>
    <row r="25" spans="1:7" ht="65" customHeight="1" x14ac:dyDescent="0.2">
      <c r="C25" s="91" t="s">
        <v>243</v>
      </c>
      <c r="D25" s="133">
        <f>G22-C22</f>
        <v>0.5243466018678602</v>
      </c>
    </row>
    <row r="26" spans="1:7" ht="30" customHeight="1" x14ac:dyDescent="0.2"/>
    <row r="27" spans="1:7" ht="30" customHeight="1" x14ac:dyDescent="0.2"/>
    <row r="28" spans="1:7" ht="30" customHeight="1" x14ac:dyDescent="0.2"/>
    <row r="29" spans="1:7" ht="30" customHeight="1" x14ac:dyDescent="0.2"/>
    <row r="30" spans="1:7" ht="30" customHeight="1" x14ac:dyDescent="0.2"/>
    <row r="31" spans="1:7" ht="30" customHeight="1" x14ac:dyDescent="0.2"/>
  </sheetData>
  <mergeCells count="11">
    <mergeCell ref="G22:G23"/>
    <mergeCell ref="E1:G1"/>
    <mergeCell ref="B1:C1"/>
    <mergeCell ref="B22:B23"/>
    <mergeCell ref="A22:A23"/>
    <mergeCell ref="C22:C23"/>
    <mergeCell ref="D22:D23"/>
    <mergeCell ref="E22:E23"/>
    <mergeCell ref="F22:F23"/>
    <mergeCell ref="B21:C21"/>
    <mergeCell ref="F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9827-65A6-4E4C-A6B1-C8573AB50C2D}">
  <dimension ref="A1"/>
  <sheetViews>
    <sheetView workbookViewId="0">
      <selection activeCell="W36" sqref="W36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2016-2023 Land Assessments</vt:lpstr>
      <vt:lpstr>Assessed Value Per Acre</vt:lpstr>
      <vt:lpstr>Percentage Change 2016-2023</vt:lpstr>
      <vt:lpstr>Letter &amp; Email to Bernie Haney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Martins</dc:creator>
  <cp:keywords/>
  <dc:description/>
  <cp:lastModifiedBy>Shane Martins</cp:lastModifiedBy>
  <cp:lastPrinted>2023-09-05T19:41:07Z</cp:lastPrinted>
  <dcterms:created xsi:type="dcterms:W3CDTF">2023-05-21T11:53:04Z</dcterms:created>
  <dcterms:modified xsi:type="dcterms:W3CDTF">2024-03-13T00:41:58Z</dcterms:modified>
  <cp:category/>
</cp:coreProperties>
</file>